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1"/>
  </bookViews>
  <sheets>
    <sheet name="Entrate" sheetId="1" r:id="rId1"/>
    <sheet name="Uscite" sheetId="2" r:id="rId2"/>
    <sheet name="Foglio3" sheetId="3" r:id="rId3"/>
  </sheets>
  <definedNames/>
  <calcPr fullCalcOnLoad="1"/>
</workbook>
</file>

<file path=xl/comments2.xml><?xml version="1.0" encoding="utf-8"?>
<comments xmlns="http://schemas.openxmlformats.org/spreadsheetml/2006/main">
  <authors>
    <author>Utente</author>
  </authors>
  <commentList>
    <comment ref="H7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I7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J7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K7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L7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M7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  <comment ref="N76" authorId="0">
      <text>
        <r>
          <rPr>
            <b/>
            <sz val="9"/>
            <rFont val="Tahoma"/>
            <family val="2"/>
          </rPr>
          <t>Utente:</t>
        </r>
        <r>
          <rPr>
            <sz val="9"/>
            <rFont val="Tahoma"/>
            <family val="2"/>
          </rPr>
          <t xml:space="preserve">
preventivi server</t>
        </r>
      </text>
    </comment>
  </commentList>
</comments>
</file>

<file path=xl/sharedStrings.xml><?xml version="1.0" encoding="utf-8"?>
<sst xmlns="http://schemas.openxmlformats.org/spreadsheetml/2006/main" count="180" uniqueCount="146">
  <si>
    <t>ORDINE DEI FARMACISTI DELLA PROVINCIA DI VERONA</t>
  </si>
  <si>
    <t xml:space="preserve"> </t>
  </si>
  <si>
    <t xml:space="preserve">PREVENTIVO FINANZIARIO GESTIONALE </t>
  </si>
  <si>
    <t>PARTE I    ENTRATE</t>
  </si>
  <si>
    <t xml:space="preserve">Preventivo </t>
  </si>
  <si>
    <t>avanzo di amministrazione applicato per equilibri di bilancio</t>
  </si>
  <si>
    <t>TITOLO I - ENTRATE CORRENTI</t>
  </si>
  <si>
    <t>Categoria 1</t>
  </si>
  <si>
    <t>1.1 ENTRATE CONTRIBUTIVE</t>
  </si>
  <si>
    <t xml:space="preserve">1.1.1.Quote iscrizioni </t>
  </si>
  <si>
    <t>1.1.2 Quote prime iscrizioni</t>
  </si>
  <si>
    <t>TOTALE CATEGORIA  1  ENTRATE CONTRIBUTIVE</t>
  </si>
  <si>
    <t>Categoria 2</t>
  </si>
  <si>
    <t>1.2.ENTRATE DERIVANTI DA TRASFERIMENTI</t>
  </si>
  <si>
    <t>1.2.1.Contributo FOFI corso di aggiornamento</t>
  </si>
  <si>
    <t>TOTALE CATEGORIA 2 ENTRATE DERIVANTI DA TRASFERIMENTI</t>
  </si>
  <si>
    <t>Categoria 3</t>
  </si>
  <si>
    <t>1.3.ALTRE ENTRATE</t>
  </si>
  <si>
    <t xml:space="preserve">1.3.1. Entrate derivanti dalla vendita di beni </t>
  </si>
  <si>
    <t xml:space="preserve">1.3.2.Redditi e proventi patrimoniali:interessi attivi bancari </t>
  </si>
  <si>
    <t>1.3.3.Diritti di segreteria, bolli auto, caducei</t>
  </si>
  <si>
    <t>1.3.5.Rimborsi e recuperi diversi (Federfarma)</t>
  </si>
  <si>
    <t>1.3.6.Entrate non classificabili in altre voci.Entrate eventuali</t>
  </si>
  <si>
    <t>1.3.7. Polizza TFR dipendenti</t>
  </si>
  <si>
    <t>TOTALE CATEGORIA 3 ALTRE ENTRATE</t>
  </si>
  <si>
    <t xml:space="preserve">                   TOTALE ENTRATE CORRENTI </t>
  </si>
  <si>
    <t>TITOLO II - ENTRATE IN CONTO CAPITALE</t>
  </si>
  <si>
    <t>Categoria 4</t>
  </si>
  <si>
    <t>2.4 ENTRATE PER ALIEN. DI BENI PATR. E RISCOSSIONI DI CREDITI</t>
  </si>
  <si>
    <t>Totale categoria 4</t>
  </si>
  <si>
    <t>Categoria 5</t>
  </si>
  <si>
    <t>2.5 ENTRATE DERIVANTI DA TRASFERIMENTI IN CONTO CAPITALE</t>
  </si>
  <si>
    <t>Totale categoria 5</t>
  </si>
  <si>
    <t>Categoria 6</t>
  </si>
  <si>
    <t>2.6 ACCENSIONE DI PRESTITI</t>
  </si>
  <si>
    <t>Totale categoria 6</t>
  </si>
  <si>
    <t xml:space="preserve">                        TOTALE ENTRATE IN CONTO CAPITALE</t>
  </si>
  <si>
    <t>TITOLO III PARTITE DI GIRO</t>
  </si>
  <si>
    <t>Categoria 7</t>
  </si>
  <si>
    <t>3.7.Entrate aventi natura di partite di giro</t>
  </si>
  <si>
    <t>3.7.1.Ritenute erariali</t>
  </si>
  <si>
    <t>3.7.2 Ritenute previdenziali e assistenziali</t>
  </si>
  <si>
    <t>3.7.3.Ritenute sindacali dipendenti</t>
  </si>
  <si>
    <t>3.7.4. Somma Assicurazione Consiglio</t>
  </si>
  <si>
    <t>3.7.6.Somme introitate c/terzi</t>
  </si>
  <si>
    <t>3.7.7 Rimborso Fofi spese Consigli Nazionali</t>
  </si>
  <si>
    <t>Totale categoria 7</t>
  </si>
  <si>
    <t xml:space="preserve">                      TOTALE PARTITE DI GIRO</t>
  </si>
  <si>
    <t xml:space="preserve">TOTALE ENTRATE SENZA IL FONDO  </t>
  </si>
  <si>
    <t>TOTALE GENERALE ENTRATE (titolo I + titolo II + titolo III+avanzo vincolato )</t>
  </si>
  <si>
    <t>PARTE II    USCITE</t>
  </si>
  <si>
    <t>TITOLO I - USCITE CORRENTI</t>
  </si>
  <si>
    <t>1.1 SPESE DI FUNZIONAMENTO</t>
  </si>
  <si>
    <t>1.1.1.Uscite per gli organi dell'Ente</t>
  </si>
  <si>
    <t>1.1.1.1.Rimborsi spese organi</t>
  </si>
  <si>
    <t>1.1.1.2.Contributo fondo spese Consulta</t>
  </si>
  <si>
    <t>1.1.1.3.Contributo spese CUP</t>
  </si>
  <si>
    <t>1.1.1.4. Rimborsi Consigli Nazionali</t>
  </si>
  <si>
    <t>Totale categoria 1</t>
  </si>
  <si>
    <t>1.1.2 Oneri per il personale</t>
  </si>
  <si>
    <t>1.1.2.1.Stipendi ed altri assegni fissi al personale</t>
  </si>
  <si>
    <t>1.1.2.3.Compensi incentivanti la produttività</t>
  </si>
  <si>
    <t>1.1.2.4.Indennità mensa</t>
  </si>
  <si>
    <t>1.1.2.5.Spese di formazione per il personale</t>
  </si>
  <si>
    <t>1.1.2.6.Assicurazioni (INAIL)</t>
  </si>
  <si>
    <t>1.1.2.7.Oneri previdenziali e assistenziali a carico dell'Ente</t>
  </si>
  <si>
    <t>1.1.2.8.Altri oneri (IRAP)</t>
  </si>
  <si>
    <t>Totale categoria 2</t>
  </si>
  <si>
    <t>1.1.3 Uscite per l'acquisto di beni di consumo e di servizi</t>
  </si>
  <si>
    <t>1.1.3.1.Acquisto di libri,riviste, pubblicazioni varie</t>
  </si>
  <si>
    <t>1.1.3.2.Manutenzione ass.macchine e materiale macchine</t>
  </si>
  <si>
    <t>1.1.3.3.Acquisto di materiale di consumo vario (cancelleria, stampati ecc.)</t>
  </si>
  <si>
    <t>1.1.3.4.Uscite di rappresentanza</t>
  </si>
  <si>
    <t>1.1.3.5.Uscite per servizi informatici</t>
  </si>
  <si>
    <t>1.1.3.6.Canone di locazione locali e spese condominiali</t>
  </si>
  <si>
    <t>1.1.3.7.Uscite postali e telegrafiche</t>
  </si>
  <si>
    <t>1.1.3.8.Consulenza per gestione paghe</t>
  </si>
  <si>
    <t>1.1.3.9.Consulenze legali</t>
  </si>
  <si>
    <t>1.1.3.10.Altre consulenze</t>
  </si>
  <si>
    <t>1.1.3.18 Spese consulenza sicurezza aziendale</t>
  </si>
  <si>
    <t>Totale categoria 3</t>
  </si>
  <si>
    <t>TOTALE SPESE DI FUNZIONAMENTO</t>
  </si>
  <si>
    <t>1.2.INTERVENTI DIVERSI</t>
  </si>
  <si>
    <t>1.2.4.Trasferimenti passivi</t>
  </si>
  <si>
    <t>1.2.4.1.Trasferimenti alla FOFI quote iscritti</t>
  </si>
  <si>
    <t>1.2.5.Oneri finanziari</t>
  </si>
  <si>
    <t>1.2.5.1.Uscite e commissioni bancarie</t>
  </si>
  <si>
    <t>1.2.6. Oneri tributari</t>
  </si>
  <si>
    <t>1.2.6.1.Imposte tasse e tributi vari</t>
  </si>
  <si>
    <t>1.2.7.Uscite non classificabili in altre voci</t>
  </si>
  <si>
    <t>1.2.7.1.Fondo di riserva per spese impreviste</t>
  </si>
  <si>
    <t>Categoria 8</t>
  </si>
  <si>
    <t>1.2.8.Prestazioni istituzionali</t>
  </si>
  <si>
    <t>1.2.8.2.Realizzaz. periodico Ordine-Sito Internet/Intranet</t>
  </si>
  <si>
    <t>1.2.8.3.Contributo Pec</t>
  </si>
  <si>
    <t>Totale categoria 8</t>
  </si>
  <si>
    <t>TOTALE INTERVENTI DIVERSI</t>
  </si>
  <si>
    <t>1.3.TRATTAMENTI DI QUIESCENZA ECC.</t>
  </si>
  <si>
    <t>Categoria 9</t>
  </si>
  <si>
    <t>1.3.9. Accantonamento TFR</t>
  </si>
  <si>
    <t>1.3.9.1. Oneri e accantonamenti trattamenti fine rapporto</t>
  </si>
  <si>
    <t>Totale categoria 9</t>
  </si>
  <si>
    <t>TOTALE TRATTAMENTI DI QUIESCENZA ECC.</t>
  </si>
  <si>
    <t xml:space="preserve">                   TOTALE USCITE CORRENTI </t>
  </si>
  <si>
    <t>TITOLO II - USCITE IN CONTO CAPITALE</t>
  </si>
  <si>
    <t>2.1 INVESTIMENTI</t>
  </si>
  <si>
    <t>Categoria 10</t>
  </si>
  <si>
    <t>2.1.10. Acquisizione di beni durevoli</t>
  </si>
  <si>
    <t>2.1.10.1.Impianto telefonico</t>
  </si>
  <si>
    <t>2.1.10.2.Strumenti informatici</t>
  </si>
  <si>
    <t>2.1.10.4. Estintori</t>
  </si>
  <si>
    <t>Totale categoria 10</t>
  </si>
  <si>
    <t>Categoria 13</t>
  </si>
  <si>
    <t>ACCANTONAMENTI PER RIPRISTINO INVESTIMENTI</t>
  </si>
  <si>
    <t xml:space="preserve">                        TOTALE USCITE IN CONTO CAPITALE</t>
  </si>
  <si>
    <t>Categoria 14</t>
  </si>
  <si>
    <t>3.1.14. Uscite aventi natura di partite di giro</t>
  </si>
  <si>
    <t>3.1.14.1 Ritenute erariali</t>
  </si>
  <si>
    <t>3.1.14.2.Ritenute previdenziali e assistenziali</t>
  </si>
  <si>
    <t>3.1.14.3.Ritenute sindacali dipendenti</t>
  </si>
  <si>
    <t>3.1.14.4.Somma assicurazione Consiglio</t>
  </si>
  <si>
    <t>3.1.14.6. Somme pagate per conto terzi</t>
  </si>
  <si>
    <t>3.1.14.7 Anticipo spese Fofi Consigli Nazionali</t>
  </si>
  <si>
    <t>Totale categoria 14</t>
  </si>
  <si>
    <t>TOTALE GENERALE USCITE (titolo I + titolo II + titolo III )</t>
  </si>
  <si>
    <t>Anno 2018</t>
  </si>
  <si>
    <t>Anno 2019</t>
  </si>
  <si>
    <t>Anno 2020</t>
  </si>
  <si>
    <t>Consuntivo</t>
  </si>
  <si>
    <t>Anno 2021</t>
  </si>
  <si>
    <t>Anno 2022</t>
  </si>
  <si>
    <t>1.1.3 Quote iscrizioni per trasferimento (10)</t>
  </si>
  <si>
    <t>Anno 2023</t>
  </si>
  <si>
    <t>1.1.3.20 Spese per caducei e bolli auto</t>
  </si>
  <si>
    <t>1.1.3.11 Spese per festa di Benvenuto e 50° di laurea</t>
  </si>
  <si>
    <t>1.1.3.12.Spese per concorsi/elezioni</t>
  </si>
  <si>
    <t>1.1.3.13.Spese per utenze (acqua, luce,telef.,ecc)</t>
  </si>
  <si>
    <t>1.1.3.14.Pulizia uffici</t>
  </si>
  <si>
    <t>1.1.3.15.Manutenzione ordinaria e straordinaria uffici</t>
  </si>
  <si>
    <t>1.1.3.16 Assicurazioni</t>
  </si>
  <si>
    <t>1.1.3.17. Varie</t>
  </si>
  <si>
    <t>(42 nuovi x € 55)</t>
  </si>
  <si>
    <t>Anno 2024</t>
  </si>
  <si>
    <t>1.1.3.21 Spese noleggio estintori</t>
  </si>
  <si>
    <t>(1313+42 presunti x €165)</t>
  </si>
  <si>
    <t xml:space="preserve">1.2.8.1.Organizzazione corsi, convegni,manifestazioni, 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</si>
</sst>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.00"/>
    <numFmt numFmtId="173" formatCode="&quot;Sì&quot;;&quot;Sì&quot;;&quot;No&quot;"/>
    <numFmt numFmtId="174" formatCode="&quot;Vero&quot;;&quot;Vero&quot;;&quot;Falso&quot;"/>
    <numFmt numFmtId="175" formatCode="&quot;Attivo&quot;;&quot;Attivo&quot;;&quot;Inattivo&quot;"/>
    <numFmt numFmtId="176" formatCode="[$€-2]\ #.##000_);[Red]\([$€-2]\ #.##000\)"/>
    <numFmt numFmtId="177" formatCode="[$-410]dddd\ d\ mmmm\ yyyy"/>
    <numFmt numFmtId="178" formatCode="#,##0.0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u val="single"/>
      <sz val="10"/>
      <name val="Arial"/>
      <family val="2"/>
    </font>
    <font>
      <b/>
      <sz val="10"/>
      <color indexed="10"/>
      <name val="Arial"/>
      <family val="2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u val="single"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i/>
      <sz val="8"/>
      <name val="Calibri"/>
      <family val="2"/>
    </font>
    <font>
      <i/>
      <sz val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ck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2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2" fillId="0" borderId="13" xfId="0" applyNumberFormat="1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28" fillId="0" borderId="16" xfId="0" applyFont="1" applyBorder="1" applyAlignment="1">
      <alignment/>
    </xf>
    <xf numFmtId="0" fontId="55" fillId="0" borderId="17" xfId="0" applyFont="1" applyBorder="1" applyAlignment="1">
      <alignment/>
    </xf>
    <xf numFmtId="4" fontId="28" fillId="0" borderId="13" xfId="0" applyNumberFormat="1" applyFont="1" applyFill="1" applyBorder="1" applyAlignment="1">
      <alignment horizontal="center" vertical="center"/>
    </xf>
    <xf numFmtId="4" fontId="28" fillId="0" borderId="13" xfId="0" applyNumberFormat="1" applyFont="1" applyFill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/>
    </xf>
    <xf numFmtId="0" fontId="55" fillId="0" borderId="0" xfId="0" applyFont="1" applyBorder="1" applyAlignment="1">
      <alignment/>
    </xf>
    <xf numFmtId="0" fontId="55" fillId="0" borderId="18" xfId="0" applyFont="1" applyBorder="1" applyAlignment="1">
      <alignment/>
    </xf>
    <xf numFmtId="0" fontId="55" fillId="0" borderId="19" xfId="0" applyFont="1" applyBorder="1" applyAlignment="1">
      <alignment/>
    </xf>
    <xf numFmtId="0" fontId="30" fillId="0" borderId="0" xfId="0" applyFont="1" applyBorder="1" applyAlignment="1">
      <alignment/>
    </xf>
    <xf numFmtId="4" fontId="28" fillId="0" borderId="13" xfId="0" applyNumberFormat="1" applyFont="1" applyFill="1" applyBorder="1" applyAlignment="1">
      <alignment/>
    </xf>
    <xf numFmtId="0" fontId="31" fillId="0" borderId="13" xfId="0" applyFont="1" applyBorder="1" applyAlignment="1">
      <alignment/>
    </xf>
    <xf numFmtId="0" fontId="55" fillId="0" borderId="13" xfId="0" applyFont="1" applyBorder="1" applyAlignment="1">
      <alignment/>
    </xf>
    <xf numFmtId="0" fontId="32" fillId="0" borderId="0" xfId="0" applyFont="1" applyBorder="1" applyAlignment="1">
      <alignment/>
    </xf>
    <xf numFmtId="0" fontId="33" fillId="0" borderId="0" xfId="0" applyFont="1" applyBorder="1" applyAlignment="1">
      <alignment/>
    </xf>
    <xf numFmtId="0" fontId="28" fillId="0" borderId="0" xfId="0" applyFont="1" applyBorder="1" applyAlignment="1">
      <alignment/>
    </xf>
    <xf numFmtId="4" fontId="28" fillId="0" borderId="20" xfId="0" applyNumberFormat="1" applyFont="1" applyFill="1" applyBorder="1" applyAlignment="1">
      <alignment/>
    </xf>
    <xf numFmtId="4" fontId="55" fillId="0" borderId="20" xfId="0" applyNumberFormat="1" applyFont="1" applyBorder="1" applyAlignment="1">
      <alignment/>
    </xf>
    <xf numFmtId="0" fontId="28" fillId="0" borderId="15" xfId="0" applyFont="1" applyBorder="1" applyAlignment="1">
      <alignment/>
    </xf>
    <xf numFmtId="0" fontId="31" fillId="0" borderId="15" xfId="0" applyFont="1" applyBorder="1" applyAlignment="1">
      <alignment/>
    </xf>
    <xf numFmtId="4" fontId="28" fillId="0" borderId="21" xfId="0" applyNumberFormat="1" applyFont="1" applyFill="1" applyBorder="1" applyAlignment="1">
      <alignment/>
    </xf>
    <xf numFmtId="4" fontId="28" fillId="0" borderId="0" xfId="0" applyNumberFormat="1" applyFont="1" applyFill="1" applyBorder="1" applyAlignment="1">
      <alignment/>
    </xf>
    <xf numFmtId="4" fontId="28" fillId="0" borderId="12" xfId="0" applyNumberFormat="1" applyFont="1" applyBorder="1" applyAlignment="1">
      <alignment/>
    </xf>
    <xf numFmtId="0" fontId="28" fillId="0" borderId="0" xfId="0" applyFont="1" applyFill="1" applyBorder="1" applyAlignment="1">
      <alignment/>
    </xf>
    <xf numFmtId="4" fontId="28" fillId="0" borderId="12" xfId="0" applyNumberFormat="1" applyFont="1" applyFill="1" applyBorder="1" applyAlignment="1">
      <alignment/>
    </xf>
    <xf numFmtId="4" fontId="28" fillId="0" borderId="13" xfId="0" applyNumberFormat="1" applyFont="1" applyBorder="1" applyAlignment="1">
      <alignment/>
    </xf>
    <xf numFmtId="4" fontId="28" fillId="0" borderId="14" xfId="0" applyNumberFormat="1" applyFont="1" applyFill="1" applyBorder="1" applyAlignment="1">
      <alignment vertical="center"/>
    </xf>
    <xf numFmtId="0" fontId="55" fillId="0" borderId="20" xfId="0" applyFont="1" applyFill="1" applyBorder="1" applyAlignment="1">
      <alignment/>
    </xf>
    <xf numFmtId="0" fontId="31" fillId="0" borderId="15" xfId="0" applyFont="1" applyFill="1" applyBorder="1" applyAlignment="1">
      <alignment/>
    </xf>
    <xf numFmtId="20" fontId="28" fillId="0" borderId="15" xfId="0" applyNumberFormat="1" applyFont="1" applyBorder="1" applyAlignment="1">
      <alignment/>
    </xf>
    <xf numFmtId="0" fontId="55" fillId="0" borderId="19" xfId="0" applyFont="1" applyBorder="1" applyAlignment="1">
      <alignment horizontal="center"/>
    </xf>
    <xf numFmtId="4" fontId="28" fillId="0" borderId="12" xfId="0" applyNumberFormat="1" applyFont="1" applyBorder="1" applyAlignment="1">
      <alignment vertical="center"/>
    </xf>
    <xf numFmtId="4" fontId="28" fillId="0" borderId="12" xfId="0" applyNumberFormat="1" applyFont="1" applyFill="1" applyBorder="1" applyAlignment="1">
      <alignment vertical="center"/>
    </xf>
    <xf numFmtId="0" fontId="31" fillId="0" borderId="0" xfId="0" applyFont="1" applyBorder="1" applyAlignment="1">
      <alignment/>
    </xf>
    <xf numFmtId="0" fontId="55" fillId="0" borderId="22" xfId="0" applyFont="1" applyBorder="1" applyAlignment="1">
      <alignment/>
    </xf>
    <xf numFmtId="4" fontId="28" fillId="0" borderId="22" xfId="0" applyNumberFormat="1" applyFont="1" applyFill="1" applyBorder="1" applyAlignment="1">
      <alignment/>
    </xf>
    <xf numFmtId="0" fontId="34" fillId="0" borderId="21" xfId="0" applyFont="1" applyBorder="1" applyAlignment="1">
      <alignment/>
    </xf>
    <xf numFmtId="0" fontId="31" fillId="0" borderId="21" xfId="0" applyFont="1" applyBorder="1" applyAlignment="1">
      <alignment/>
    </xf>
    <xf numFmtId="4" fontId="28" fillId="0" borderId="23" xfId="0" applyNumberFormat="1" applyFont="1" applyFill="1" applyBorder="1" applyAlignment="1">
      <alignment/>
    </xf>
    <xf numFmtId="4" fontId="28" fillId="0" borderId="19" xfId="0" applyNumberFormat="1" applyFont="1" applyFill="1" applyBorder="1" applyAlignment="1">
      <alignment/>
    </xf>
    <xf numFmtId="4" fontId="55" fillId="0" borderId="21" xfId="0" applyNumberFormat="1" applyFont="1" applyBorder="1" applyAlignment="1">
      <alignment/>
    </xf>
    <xf numFmtId="4" fontId="28" fillId="33" borderId="12" xfId="0" applyNumberFormat="1" applyFont="1" applyFill="1" applyBorder="1" applyAlignment="1">
      <alignment/>
    </xf>
    <xf numFmtId="4" fontId="55" fillId="0" borderId="19" xfId="0" applyNumberFormat="1" applyFont="1" applyBorder="1" applyAlignment="1">
      <alignment/>
    </xf>
    <xf numFmtId="0" fontId="31" fillId="0" borderId="24" xfId="0" applyFont="1" applyBorder="1" applyAlignment="1">
      <alignment/>
    </xf>
    <xf numFmtId="0" fontId="28" fillId="0" borderId="25" xfId="0" applyFont="1" applyBorder="1" applyAlignment="1">
      <alignment/>
    </xf>
    <xf numFmtId="4" fontId="28" fillId="0" borderId="14" xfId="0" applyNumberFormat="1" applyFont="1" applyBorder="1" applyAlignment="1">
      <alignment/>
    </xf>
    <xf numFmtId="4" fontId="55" fillId="0" borderId="0" xfId="0" applyNumberFormat="1" applyFont="1" applyBorder="1" applyAlignment="1">
      <alignment/>
    </xf>
    <xf numFmtId="21" fontId="28" fillId="0" borderId="15" xfId="0" applyNumberFormat="1" applyFont="1" applyBorder="1" applyAlignment="1">
      <alignment/>
    </xf>
    <xf numFmtId="21" fontId="31" fillId="0" borderId="15" xfId="0" applyNumberFormat="1" applyFont="1" applyBorder="1" applyAlignment="1">
      <alignment/>
    </xf>
    <xf numFmtId="0" fontId="28" fillId="0" borderId="15" xfId="0" applyFont="1" applyFill="1" applyBorder="1" applyAlignment="1">
      <alignment/>
    </xf>
    <xf numFmtId="21" fontId="31" fillId="0" borderId="0" xfId="0" applyNumberFormat="1" applyFont="1" applyBorder="1" applyAlignment="1">
      <alignment/>
    </xf>
    <xf numFmtId="0" fontId="28" fillId="0" borderId="25" xfId="0" applyFont="1" applyFill="1" applyBorder="1" applyAlignment="1">
      <alignment/>
    </xf>
    <xf numFmtId="4" fontId="28" fillId="0" borderId="26" xfId="0" applyNumberFormat="1" applyFont="1" applyFill="1" applyBorder="1" applyAlignment="1">
      <alignment vertical="center"/>
    </xf>
    <xf numFmtId="21" fontId="31" fillId="0" borderId="21" xfId="0" applyNumberFormat="1" applyFont="1" applyBorder="1" applyAlignment="1">
      <alignment/>
    </xf>
    <xf numFmtId="0" fontId="28" fillId="0" borderId="21" xfId="0" applyFont="1" applyBorder="1" applyAlignment="1">
      <alignment/>
    </xf>
    <xf numFmtId="4" fontId="28" fillId="0" borderId="14" xfId="0" applyNumberFormat="1" applyFont="1" applyFill="1" applyBorder="1" applyAlignment="1">
      <alignment/>
    </xf>
    <xf numFmtId="0" fontId="33" fillId="0" borderId="21" xfId="0" applyFont="1" applyBorder="1" applyAlignment="1">
      <alignment/>
    </xf>
    <xf numFmtId="4" fontId="55" fillId="0" borderId="27" xfId="0" applyNumberFormat="1" applyFont="1" applyBorder="1" applyAlignment="1">
      <alignment/>
    </xf>
    <xf numFmtId="4" fontId="28" fillId="0" borderId="27" xfId="0" applyNumberFormat="1" applyFont="1" applyFill="1" applyBorder="1" applyAlignment="1">
      <alignment/>
    </xf>
    <xf numFmtId="0" fontId="28" fillId="0" borderId="24" xfId="0" applyFont="1" applyBorder="1" applyAlignment="1">
      <alignment/>
    </xf>
    <xf numFmtId="0" fontId="31" fillId="0" borderId="25" xfId="0" applyFont="1" applyBorder="1" applyAlignment="1">
      <alignment/>
    </xf>
    <xf numFmtId="4" fontId="28" fillId="0" borderId="13" xfId="0" applyNumberFormat="1" applyFont="1" applyBorder="1" applyAlignment="1">
      <alignment vertical="center"/>
    </xf>
    <xf numFmtId="4" fontId="28" fillId="0" borderId="13" xfId="0" applyNumberFormat="1" applyFont="1" applyFill="1" applyBorder="1" applyAlignment="1">
      <alignment vertical="center"/>
    </xf>
    <xf numFmtId="4" fontId="55" fillId="0" borderId="28" xfId="0" applyNumberFormat="1" applyFont="1" applyBorder="1" applyAlignment="1">
      <alignment/>
    </xf>
    <xf numFmtId="4" fontId="28" fillId="0" borderId="28" xfId="0" applyNumberFormat="1" applyFont="1" applyFill="1" applyBorder="1" applyAlignment="1">
      <alignment/>
    </xf>
    <xf numFmtId="4" fontId="55" fillId="0" borderId="29" xfId="0" applyNumberFormat="1" applyFont="1" applyBorder="1" applyAlignment="1">
      <alignment/>
    </xf>
    <xf numFmtId="4" fontId="28" fillId="0" borderId="29" xfId="0" applyNumberFormat="1" applyFont="1" applyFill="1" applyBorder="1" applyAlignment="1">
      <alignment/>
    </xf>
    <xf numFmtId="0" fontId="55" fillId="0" borderId="24" xfId="0" applyFont="1" applyBorder="1" applyAlignment="1">
      <alignment/>
    </xf>
    <xf numFmtId="0" fontId="31" fillId="0" borderId="0" xfId="0" applyFont="1" applyFill="1" applyBorder="1" applyAlignment="1">
      <alignment/>
    </xf>
    <xf numFmtId="0" fontId="55" fillId="0" borderId="21" xfId="0" applyFont="1" applyBorder="1" applyAlignment="1">
      <alignment/>
    </xf>
    <xf numFmtId="4" fontId="28" fillId="0" borderId="27" xfId="0" applyNumberFormat="1" applyFont="1" applyFill="1" applyBorder="1" applyAlignment="1">
      <alignment horizontal="center" vertical="center"/>
    </xf>
    <xf numFmtId="49" fontId="28" fillId="0" borderId="27" xfId="0" applyNumberFormat="1" applyFont="1" applyFill="1" applyBorder="1" applyAlignment="1">
      <alignment horizontal="center" vertical="center"/>
    </xf>
    <xf numFmtId="4" fontId="28" fillId="0" borderId="20" xfId="0" applyNumberFormat="1" applyFont="1" applyFill="1" applyBorder="1" applyAlignment="1">
      <alignment horizontal="center" vertical="center"/>
    </xf>
    <xf numFmtId="44" fontId="56" fillId="0" borderId="30" xfId="0" applyNumberFormat="1" applyFont="1" applyBorder="1" applyAlignment="1">
      <alignment horizontal="center"/>
    </xf>
    <xf numFmtId="44" fontId="57" fillId="0" borderId="10" xfId="0" applyNumberFormat="1" applyFont="1" applyBorder="1" applyAlignment="1">
      <alignment horizontal="center"/>
    </xf>
    <xf numFmtId="44" fontId="56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44" fontId="56" fillId="0" borderId="30" xfId="0" applyNumberFormat="1" applyFont="1" applyFill="1" applyBorder="1" applyAlignment="1">
      <alignment horizontal="center"/>
    </xf>
    <xf numFmtId="44" fontId="57" fillId="0" borderId="10" xfId="0" applyNumberFormat="1" applyFont="1" applyFill="1" applyBorder="1" applyAlignment="1">
      <alignment horizontal="center"/>
    </xf>
    <xf numFmtId="44" fontId="56" fillId="0" borderId="10" xfId="0" applyNumberFormat="1" applyFont="1" applyFill="1" applyBorder="1" applyAlignment="1">
      <alignment horizontal="center"/>
    </xf>
    <xf numFmtId="49" fontId="28" fillId="0" borderId="13" xfId="0" applyNumberFormat="1" applyFont="1" applyFill="1" applyBorder="1" applyAlignment="1">
      <alignment horizontal="center" vertical="center"/>
    </xf>
    <xf numFmtId="0" fontId="55" fillId="0" borderId="13" xfId="0" applyFont="1" applyFill="1" applyBorder="1" applyAlignment="1">
      <alignment/>
    </xf>
    <xf numFmtId="4" fontId="55" fillId="0" borderId="20" xfId="0" applyNumberFormat="1" applyFont="1" applyFill="1" applyBorder="1" applyAlignment="1">
      <alignment/>
    </xf>
    <xf numFmtId="0" fontId="55" fillId="0" borderId="0" xfId="0" applyFont="1" applyFill="1" applyBorder="1" applyAlignment="1">
      <alignment/>
    </xf>
    <xf numFmtId="0" fontId="55" fillId="0" borderId="19" xfId="0" applyFont="1" applyFill="1" applyBorder="1" applyAlignment="1">
      <alignment/>
    </xf>
    <xf numFmtId="0" fontId="55" fillId="0" borderId="22" xfId="0" applyFont="1" applyFill="1" applyBorder="1" applyAlignment="1">
      <alignment/>
    </xf>
    <xf numFmtId="4" fontId="55" fillId="0" borderId="21" xfId="0" applyNumberFormat="1" applyFont="1" applyFill="1" applyBorder="1" applyAlignment="1">
      <alignment/>
    </xf>
    <xf numFmtId="4" fontId="55" fillId="0" borderId="19" xfId="0" applyNumberFormat="1" applyFont="1" applyFill="1" applyBorder="1" applyAlignment="1">
      <alignment/>
    </xf>
    <xf numFmtId="4" fontId="55" fillId="0" borderId="0" xfId="0" applyNumberFormat="1" applyFont="1" applyFill="1" applyBorder="1" applyAlignment="1">
      <alignment/>
    </xf>
    <xf numFmtId="4" fontId="55" fillId="0" borderId="27" xfId="0" applyNumberFormat="1" applyFont="1" applyFill="1" applyBorder="1" applyAlignment="1">
      <alignment/>
    </xf>
    <xf numFmtId="4" fontId="55" fillId="0" borderId="28" xfId="0" applyNumberFormat="1" applyFont="1" applyFill="1" applyBorder="1" applyAlignment="1">
      <alignment/>
    </xf>
    <xf numFmtId="4" fontId="55" fillId="0" borderId="29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56" fillId="0" borderId="0" xfId="0" applyFont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6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30" xfId="0" applyFont="1" applyBorder="1" applyAlignment="1">
      <alignment/>
    </xf>
    <xf numFmtId="4" fontId="2" fillId="0" borderId="13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56" fillId="0" borderId="11" xfId="0" applyFont="1" applyBorder="1" applyAlignment="1">
      <alignment/>
    </xf>
    <xf numFmtId="4" fontId="2" fillId="0" borderId="27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172" fontId="2" fillId="0" borderId="0" xfId="0" applyNumberFormat="1" applyFont="1" applyBorder="1" applyAlignment="1">
      <alignment horizontal="left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11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justify"/>
    </xf>
    <xf numFmtId="4" fontId="2" fillId="0" borderId="20" xfId="0" applyNumberFormat="1" applyFont="1" applyFill="1" applyBorder="1" applyAlignment="1">
      <alignment/>
    </xf>
    <xf numFmtId="4" fontId="2" fillId="0" borderId="2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" fontId="2" fillId="0" borderId="27" xfId="0" applyNumberFormat="1" applyFont="1" applyFill="1" applyBorder="1" applyAlignment="1">
      <alignment horizontal="right" vertical="justify"/>
    </xf>
    <xf numFmtId="4" fontId="2" fillId="0" borderId="27" xfId="0" applyNumberFormat="1" applyFont="1" applyBorder="1" applyAlignment="1">
      <alignment/>
    </xf>
    <xf numFmtId="2" fontId="58" fillId="0" borderId="10" xfId="0" applyNumberFormat="1" applyFont="1" applyBorder="1" applyAlignment="1">
      <alignment horizontal="right"/>
    </xf>
    <xf numFmtId="2" fontId="58" fillId="0" borderId="10" xfId="0" applyNumberFormat="1" applyFont="1" applyFill="1" applyBorder="1" applyAlignment="1">
      <alignment horizontal="right"/>
    </xf>
    <xf numFmtId="4" fontId="10" fillId="0" borderId="27" xfId="0" applyNumberFormat="1" applyFont="1" applyFill="1" applyBorder="1" applyAlignment="1">
      <alignment/>
    </xf>
    <xf numFmtId="4" fontId="2" fillId="0" borderId="27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3" fillId="0" borderId="21" xfId="0" applyFont="1" applyFill="1" applyBorder="1" applyAlignment="1">
      <alignment/>
    </xf>
    <xf numFmtId="0" fontId="11" fillId="0" borderId="31" xfId="0" applyFont="1" applyFill="1" applyBorder="1" applyAlignment="1">
      <alignment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" fontId="58" fillId="0" borderId="12" xfId="0" applyNumberFormat="1" applyFont="1" applyBorder="1" applyAlignment="1">
      <alignment horizontal="right"/>
    </xf>
    <xf numFmtId="4" fontId="58" fillId="0" borderId="12" xfId="0" applyNumberFormat="1" applyFont="1" applyFill="1" applyBorder="1" applyAlignment="1">
      <alignment horizontal="right"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4" fontId="2" fillId="0" borderId="13" xfId="0" applyNumberFormat="1" applyFont="1" applyBorder="1" applyAlignment="1">
      <alignment/>
    </xf>
    <xf numFmtId="2" fontId="58" fillId="0" borderId="12" xfId="0" applyNumberFormat="1" applyFont="1" applyBorder="1" applyAlignment="1">
      <alignment horizontal="right"/>
    </xf>
    <xf numFmtId="2" fontId="58" fillId="0" borderId="12" xfId="0" applyNumberFormat="1" applyFont="1" applyFill="1" applyBorder="1" applyAlignment="1">
      <alignment horizontal="right"/>
    </xf>
    <xf numFmtId="0" fontId="3" fillId="0" borderId="34" xfId="0" applyFont="1" applyBorder="1" applyAlignment="1">
      <alignment/>
    </xf>
    <xf numFmtId="4" fontId="2" fillId="0" borderId="14" xfId="0" applyNumberFormat="1" applyFont="1" applyBorder="1" applyAlignment="1">
      <alignment vertical="center"/>
    </xf>
    <xf numFmtId="4" fontId="2" fillId="0" borderId="14" xfId="0" applyNumberFormat="1" applyFont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58" fillId="0" borderId="35" xfId="0" applyNumberFormat="1" applyFont="1" applyBorder="1" applyAlignment="1">
      <alignment horizontal="right"/>
    </xf>
    <xf numFmtId="4" fontId="58" fillId="0" borderId="35" xfId="0" applyNumberFormat="1" applyFont="1" applyFill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36" xfId="0" applyFont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4" fontId="2" fillId="0" borderId="37" xfId="0" applyNumberFormat="1" applyFont="1" applyBorder="1" applyAlignment="1">
      <alignment/>
    </xf>
    <xf numFmtId="4" fontId="2" fillId="0" borderId="37" xfId="0" applyNumberFormat="1" applyFont="1" applyFill="1" applyBorder="1" applyAlignment="1">
      <alignment/>
    </xf>
    <xf numFmtId="21" fontId="3" fillId="0" borderId="21" xfId="0" applyNumberFormat="1" applyFont="1" applyBorder="1" applyAlignment="1">
      <alignment/>
    </xf>
    <xf numFmtId="0" fontId="2" fillId="0" borderId="31" xfId="0" applyFont="1" applyBorder="1" applyAlignment="1">
      <alignment/>
    </xf>
    <xf numFmtId="21" fontId="3" fillId="0" borderId="31" xfId="0" applyNumberFormat="1" applyFont="1" applyBorder="1" applyAlignment="1">
      <alignment/>
    </xf>
    <xf numFmtId="0" fontId="56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0" fontId="56" fillId="0" borderId="0" xfId="0" applyFont="1" applyFill="1" applyBorder="1" applyAlignment="1">
      <alignment/>
    </xf>
    <xf numFmtId="2" fontId="2" fillId="33" borderId="12" xfId="0" applyNumberFormat="1" applyFont="1" applyFill="1" applyBorder="1" applyAlignment="1">
      <alignment/>
    </xf>
    <xf numFmtId="21" fontId="3" fillId="0" borderId="0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56" fillId="0" borderId="34" xfId="0" applyFont="1" applyBorder="1" applyAlignment="1">
      <alignment/>
    </xf>
    <xf numFmtId="2" fontId="58" fillId="0" borderId="38" xfId="0" applyNumberFormat="1" applyFont="1" applyBorder="1" applyAlignment="1">
      <alignment horizontal="right"/>
    </xf>
    <xf numFmtId="2" fontId="58" fillId="0" borderId="38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4" fontId="5" fillId="0" borderId="39" xfId="0" applyNumberFormat="1" applyFont="1" applyBorder="1" applyAlignment="1">
      <alignment/>
    </xf>
    <xf numFmtId="4" fontId="5" fillId="0" borderId="39" xfId="0" applyNumberFormat="1" applyFont="1" applyFill="1" applyBorder="1" applyAlignment="1">
      <alignment/>
    </xf>
    <xf numFmtId="44" fontId="59" fillId="0" borderId="38" xfId="0" applyNumberFormat="1" applyFont="1" applyBorder="1" applyAlignment="1">
      <alignment horizontal="right"/>
    </xf>
    <xf numFmtId="44" fontId="59" fillId="0" borderId="38" xfId="0" applyNumberFormat="1" applyFont="1" applyFill="1" applyBorder="1" applyAlignment="1">
      <alignment horizontal="right"/>
    </xf>
    <xf numFmtId="0" fontId="56" fillId="0" borderId="13" xfId="0" applyFont="1" applyBorder="1" applyAlignment="1">
      <alignment/>
    </xf>
    <xf numFmtId="0" fontId="56" fillId="0" borderId="13" xfId="0" applyFont="1" applyFill="1" applyBorder="1" applyAlignment="1">
      <alignment/>
    </xf>
    <xf numFmtId="0" fontId="56" fillId="0" borderId="27" xfId="0" applyFont="1" applyBorder="1" applyAlignment="1">
      <alignment/>
    </xf>
    <xf numFmtId="0" fontId="56" fillId="0" borderId="27" xfId="0" applyFont="1" applyFill="1" applyBorder="1" applyAlignment="1">
      <alignment/>
    </xf>
    <xf numFmtId="0" fontId="56" fillId="0" borderId="20" xfId="0" applyFont="1" applyBorder="1" applyAlignment="1">
      <alignment/>
    </xf>
    <xf numFmtId="0" fontId="56" fillId="0" borderId="20" xfId="0" applyFont="1" applyFill="1" applyBorder="1" applyAlignment="1">
      <alignment/>
    </xf>
    <xf numFmtId="2" fontId="58" fillId="0" borderId="20" xfId="0" applyNumberFormat="1" applyFont="1" applyBorder="1" applyAlignment="1">
      <alignment horizontal="right"/>
    </xf>
    <xf numFmtId="2" fontId="58" fillId="0" borderId="20" xfId="0" applyNumberFormat="1" applyFont="1" applyFill="1" applyBorder="1" applyAlignment="1">
      <alignment horizontal="right"/>
    </xf>
    <xf numFmtId="0" fontId="5" fillId="0" borderId="37" xfId="0" applyFont="1" applyBorder="1" applyAlignment="1">
      <alignment/>
    </xf>
    <xf numFmtId="0" fontId="5" fillId="0" borderId="37" xfId="0" applyFont="1" applyFill="1" applyBorder="1" applyAlignment="1">
      <alignment/>
    </xf>
    <xf numFmtId="0" fontId="5" fillId="0" borderId="27" xfId="0" applyFont="1" applyBorder="1" applyAlignment="1">
      <alignment/>
    </xf>
    <xf numFmtId="0" fontId="5" fillId="0" borderId="27" xfId="0" applyFont="1" applyFill="1" applyBorder="1" applyAlignment="1">
      <alignment/>
    </xf>
    <xf numFmtId="170" fontId="2" fillId="0" borderId="12" xfId="0" applyNumberFormat="1" applyFont="1" applyFill="1" applyBorder="1" applyAlignment="1">
      <alignment horizontal="right"/>
    </xf>
    <xf numFmtId="4" fontId="2" fillId="0" borderId="12" xfId="0" applyNumberFormat="1" applyFont="1" applyFill="1" applyBorder="1" applyAlignment="1">
      <alignment vertical="center"/>
    </xf>
    <xf numFmtId="4" fontId="2" fillId="0" borderId="13" xfId="0" applyNumberFormat="1" applyFont="1" applyFill="1" applyBorder="1" applyAlignment="1">
      <alignment vertical="center"/>
    </xf>
    <xf numFmtId="4" fontId="2" fillId="0" borderId="26" xfId="0" applyNumberFormat="1" applyFont="1" applyBorder="1" applyAlignment="1">
      <alignment/>
    </xf>
    <xf numFmtId="4" fontId="2" fillId="0" borderId="26" xfId="0" applyNumberFormat="1" applyFont="1" applyFill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4" xfId="0" applyNumberFormat="1" applyFont="1" applyFill="1" applyBorder="1" applyAlignment="1">
      <alignment/>
    </xf>
    <xf numFmtId="44" fontId="58" fillId="0" borderId="38" xfId="0" applyNumberFormat="1" applyFont="1" applyBorder="1" applyAlignment="1">
      <alignment horizontal="right"/>
    </xf>
    <xf numFmtId="44" fontId="58" fillId="0" borderId="38" xfId="0" applyNumberFormat="1" applyFont="1" applyFill="1" applyBorder="1" applyAlignment="1">
      <alignment horizontal="right"/>
    </xf>
    <xf numFmtId="44" fontId="58" fillId="0" borderId="36" xfId="0" applyNumberFormat="1" applyFont="1" applyBorder="1" applyAlignment="1">
      <alignment horizontal="right"/>
    </xf>
    <xf numFmtId="44" fontId="58" fillId="0" borderId="36" xfId="0" applyNumberFormat="1" applyFont="1" applyFill="1" applyBorder="1" applyAlignment="1">
      <alignment horizontal="right"/>
    </xf>
    <xf numFmtId="0" fontId="56" fillId="0" borderId="18" xfId="0" applyFont="1" applyBorder="1" applyAlignment="1">
      <alignment/>
    </xf>
    <xf numFmtId="0" fontId="56" fillId="0" borderId="19" xfId="0" applyFont="1" applyBorder="1" applyAlignment="1">
      <alignment/>
    </xf>
    <xf numFmtId="0" fontId="56" fillId="0" borderId="36" xfId="0" applyFont="1" applyBorder="1" applyAlignment="1">
      <alignment/>
    </xf>
    <xf numFmtId="49" fontId="2" fillId="0" borderId="40" xfId="0" applyNumberFormat="1" applyFont="1" applyBorder="1" applyAlignment="1">
      <alignment wrapText="1"/>
    </xf>
    <xf numFmtId="49" fontId="2" fillId="0" borderId="41" xfId="0" applyNumberFormat="1" applyFont="1" applyBorder="1" applyAlignment="1">
      <alignment wrapText="1"/>
    </xf>
    <xf numFmtId="49" fontId="2" fillId="0" borderId="42" xfId="0" applyNumberFormat="1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31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0"/>
  <sheetViews>
    <sheetView zoomScalePageLayoutView="0" workbookViewId="0" topLeftCell="A1">
      <selection activeCell="N11" sqref="N11"/>
    </sheetView>
  </sheetViews>
  <sheetFormatPr defaultColWidth="9.140625" defaultRowHeight="15"/>
  <cols>
    <col min="2" max="2" width="10.00390625" style="0" customWidth="1"/>
    <col min="3" max="3" width="41.28125" style="0" customWidth="1"/>
    <col min="4" max="4" width="0.2890625" style="0" customWidth="1"/>
    <col min="5" max="5" width="0.13671875" style="0" customWidth="1"/>
    <col min="6" max="6" width="17.57421875" style="0" hidden="1" customWidth="1"/>
    <col min="7" max="7" width="14.7109375" style="0" customWidth="1"/>
    <col min="8" max="8" width="14.421875" style="0" customWidth="1"/>
    <col min="9" max="9" width="15.00390625" style="0" customWidth="1"/>
    <col min="10" max="10" width="13.57421875" style="0" customWidth="1"/>
    <col min="11" max="11" width="12.7109375" style="0" customWidth="1"/>
    <col min="12" max="12" width="13.140625" style="0" customWidth="1"/>
    <col min="13" max="13" width="14.7109375" style="0" customWidth="1"/>
  </cols>
  <sheetData>
    <row r="1" spans="1:13" ht="15">
      <c r="A1" s="105" t="s">
        <v>0</v>
      </c>
      <c r="B1" s="106"/>
      <c r="C1" s="106"/>
      <c r="D1" s="107"/>
      <c r="E1" s="107"/>
      <c r="F1" s="106"/>
      <c r="G1" s="106"/>
      <c r="H1" s="108"/>
      <c r="I1" s="108"/>
      <c r="J1" s="108"/>
      <c r="K1" s="108"/>
      <c r="L1" s="108"/>
      <c r="M1" s="108"/>
    </row>
    <row r="2" spans="1:13" ht="15">
      <c r="A2" s="105"/>
      <c r="B2" s="106"/>
      <c r="C2" s="106"/>
      <c r="D2" s="107"/>
      <c r="E2" s="107"/>
      <c r="F2" s="106"/>
      <c r="G2" s="106"/>
      <c r="H2" s="108"/>
      <c r="I2" s="108"/>
      <c r="J2" s="108"/>
      <c r="K2" s="108"/>
      <c r="L2" s="108"/>
      <c r="M2" s="108"/>
    </row>
    <row r="3" spans="1:13" ht="15">
      <c r="A3" s="106" t="s">
        <v>1</v>
      </c>
      <c r="B3" s="109" t="s">
        <v>2</v>
      </c>
      <c r="C3" s="109"/>
      <c r="D3" s="107"/>
      <c r="E3" s="107"/>
      <c r="F3" s="106"/>
      <c r="G3" s="106"/>
      <c r="H3" s="108"/>
      <c r="I3" s="108"/>
      <c r="J3" s="108"/>
      <c r="K3" s="108"/>
      <c r="L3" s="108"/>
      <c r="M3" s="108"/>
    </row>
    <row r="4" spans="1:13" ht="15">
      <c r="A4" s="110" t="s">
        <v>3</v>
      </c>
      <c r="B4" s="111"/>
      <c r="C4" s="112"/>
      <c r="D4" s="113"/>
      <c r="E4" s="114"/>
      <c r="F4" s="115"/>
      <c r="G4" s="116" t="s">
        <v>4</v>
      </c>
      <c r="H4" s="116" t="s">
        <v>4</v>
      </c>
      <c r="I4" s="116" t="s">
        <v>4</v>
      </c>
      <c r="J4" s="116" t="s">
        <v>4</v>
      </c>
      <c r="K4" s="86" t="s">
        <v>4</v>
      </c>
      <c r="L4" s="90" t="s">
        <v>4</v>
      </c>
      <c r="M4" s="90" t="s">
        <v>4</v>
      </c>
    </row>
    <row r="5" spans="1:13" ht="15">
      <c r="A5" s="117"/>
      <c r="B5" s="109"/>
      <c r="C5" s="1"/>
      <c r="D5" s="118"/>
      <c r="E5" s="118"/>
      <c r="F5" s="119"/>
      <c r="G5" s="120" t="s">
        <v>125</v>
      </c>
      <c r="H5" s="120" t="s">
        <v>126</v>
      </c>
      <c r="I5" s="120" t="s">
        <v>127</v>
      </c>
      <c r="J5" s="120" t="s">
        <v>129</v>
      </c>
      <c r="K5" s="87" t="s">
        <v>130</v>
      </c>
      <c r="L5" s="91" t="s">
        <v>132</v>
      </c>
      <c r="M5" s="91" t="s">
        <v>142</v>
      </c>
    </row>
    <row r="6" spans="1:13" ht="15">
      <c r="A6" s="2"/>
      <c r="B6" s="109"/>
      <c r="C6" s="121" t="s">
        <v>1</v>
      </c>
      <c r="D6" s="122"/>
      <c r="E6" s="122"/>
      <c r="F6" s="123"/>
      <c r="G6" s="124"/>
      <c r="H6" s="124"/>
      <c r="I6" s="124"/>
      <c r="J6" s="124"/>
      <c r="K6" s="88"/>
      <c r="L6" s="92"/>
      <c r="M6" s="92"/>
    </row>
    <row r="7" spans="1:13" ht="15">
      <c r="A7" s="204" t="s">
        <v>5</v>
      </c>
      <c r="B7" s="205"/>
      <c r="C7" s="206"/>
      <c r="D7" s="125"/>
      <c r="E7" s="126"/>
      <c r="F7" s="127"/>
      <c r="G7" s="128">
        <f>SUM(Uscite!H93-Entrate!G69)</f>
        <v>16389.619999999966</v>
      </c>
      <c r="H7" s="128">
        <v>18224</v>
      </c>
      <c r="I7" s="128">
        <v>16588</v>
      </c>
      <c r="J7" s="128">
        <v>16065.2</v>
      </c>
      <c r="K7" s="128">
        <v>18113</v>
      </c>
      <c r="L7" s="128">
        <f>L70-L69</f>
        <v>0</v>
      </c>
      <c r="M7" s="128">
        <f>M70-M69</f>
        <v>0</v>
      </c>
    </row>
    <row r="8" spans="1:13" ht="15">
      <c r="A8" s="106"/>
      <c r="B8" s="129"/>
      <c r="C8" s="109"/>
      <c r="D8" s="130"/>
      <c r="E8" s="130"/>
      <c r="F8" s="131"/>
      <c r="G8" s="124"/>
      <c r="H8" s="124"/>
      <c r="I8" s="124"/>
      <c r="J8" s="124"/>
      <c r="K8" s="132"/>
      <c r="L8" s="133"/>
      <c r="M8" s="133"/>
    </row>
    <row r="9" spans="1:13" ht="15">
      <c r="A9" s="10" t="s">
        <v>6</v>
      </c>
      <c r="B9" s="106"/>
      <c r="C9" s="106"/>
      <c r="D9" s="134"/>
      <c r="E9" s="134"/>
      <c r="F9" s="135"/>
      <c r="G9" s="124"/>
      <c r="H9" s="124"/>
      <c r="I9" s="124"/>
      <c r="J9" s="124"/>
      <c r="K9" s="132"/>
      <c r="L9" s="133"/>
      <c r="M9" s="133"/>
    </row>
    <row r="10" spans="1:13" ht="15">
      <c r="A10" s="10"/>
      <c r="B10" s="106"/>
      <c r="C10" s="106"/>
      <c r="D10" s="134"/>
      <c r="E10" s="134"/>
      <c r="F10" s="135"/>
      <c r="G10" s="124"/>
      <c r="H10" s="124"/>
      <c r="I10" s="124"/>
      <c r="J10" s="124"/>
      <c r="K10" s="132"/>
      <c r="L10" s="133"/>
      <c r="M10" s="133"/>
    </row>
    <row r="11" spans="1:13" ht="15">
      <c r="A11" s="109" t="s">
        <v>7</v>
      </c>
      <c r="B11" s="106"/>
      <c r="C11" s="106"/>
      <c r="D11" s="124"/>
      <c r="E11" s="124"/>
      <c r="F11" s="135"/>
      <c r="G11" s="124"/>
      <c r="H11" s="124"/>
      <c r="I11" s="124"/>
      <c r="J11" s="124"/>
      <c r="K11" s="132"/>
      <c r="L11" s="133"/>
      <c r="M11" s="133"/>
    </row>
    <row r="12" spans="1:13" ht="15">
      <c r="A12" s="109" t="s">
        <v>8</v>
      </c>
      <c r="B12" s="8"/>
      <c r="C12" s="1"/>
      <c r="D12" s="127"/>
      <c r="E12" s="127"/>
      <c r="F12" s="136"/>
      <c r="G12" s="127"/>
      <c r="H12" s="127"/>
      <c r="I12" s="127"/>
      <c r="J12" s="127"/>
      <c r="K12" s="132"/>
      <c r="L12" s="133"/>
      <c r="M12" s="133"/>
    </row>
    <row r="13" spans="1:13" ht="15">
      <c r="A13" s="129"/>
      <c r="B13" s="137" t="s">
        <v>9</v>
      </c>
      <c r="C13" s="138" t="s">
        <v>144</v>
      </c>
      <c r="D13" s="139"/>
      <c r="E13" s="139"/>
      <c r="F13" s="139"/>
      <c r="G13" s="140">
        <v>191115</v>
      </c>
      <c r="H13" s="140">
        <v>198400</v>
      </c>
      <c r="I13" s="140">
        <v>204600</v>
      </c>
      <c r="J13" s="140">
        <v>204135</v>
      </c>
      <c r="K13" s="141">
        <v>209560</v>
      </c>
      <c r="L13" s="142">
        <v>225225</v>
      </c>
      <c r="M13" s="142">
        <v>223575</v>
      </c>
    </row>
    <row r="14" spans="1:13" ht="15">
      <c r="A14" s="129"/>
      <c r="B14" s="143" t="s">
        <v>10</v>
      </c>
      <c r="C14" s="144" t="s">
        <v>141</v>
      </c>
      <c r="D14" s="139"/>
      <c r="E14" s="139"/>
      <c r="F14" s="139"/>
      <c r="G14" s="140">
        <v>2000</v>
      </c>
      <c r="H14" s="140">
        <v>2000</v>
      </c>
      <c r="I14" s="140">
        <v>2000</v>
      </c>
      <c r="J14" s="140">
        <v>2500</v>
      </c>
      <c r="K14" s="141">
        <v>2100</v>
      </c>
      <c r="L14" s="142">
        <v>2310</v>
      </c>
      <c r="M14" s="142">
        <v>2310</v>
      </c>
    </row>
    <row r="15" spans="1:13" ht="15.75" thickBot="1">
      <c r="A15" s="129"/>
      <c r="B15" s="145" t="s">
        <v>131</v>
      </c>
      <c r="C15" s="146"/>
      <c r="D15" s="147"/>
      <c r="E15" s="147"/>
      <c r="F15" s="147"/>
      <c r="G15" s="6">
        <f>7*50</f>
        <v>350</v>
      </c>
      <c r="H15" s="6">
        <f>7*50</f>
        <v>350</v>
      </c>
      <c r="I15" s="6">
        <v>400</v>
      </c>
      <c r="J15" s="6">
        <v>1250</v>
      </c>
      <c r="K15" s="148">
        <v>500</v>
      </c>
      <c r="L15" s="149">
        <v>500</v>
      </c>
      <c r="M15" s="149">
        <v>500</v>
      </c>
    </row>
    <row r="16" spans="1:13" ht="15.75" thickBot="1">
      <c r="A16" s="3" t="s">
        <v>11</v>
      </c>
      <c r="B16" s="150"/>
      <c r="C16" s="143"/>
      <c r="D16" s="151"/>
      <c r="E16" s="152"/>
      <c r="F16" s="152"/>
      <c r="G16" s="153">
        <f aca="true" t="shared" si="0" ref="G16:L16">SUM(G13:G15)</f>
        <v>193465</v>
      </c>
      <c r="H16" s="153">
        <f t="shared" si="0"/>
        <v>200750</v>
      </c>
      <c r="I16" s="153">
        <f t="shared" si="0"/>
        <v>207000</v>
      </c>
      <c r="J16" s="153">
        <f t="shared" si="0"/>
        <v>207885</v>
      </c>
      <c r="K16" s="154">
        <f t="shared" si="0"/>
        <v>212160</v>
      </c>
      <c r="L16" s="155">
        <f t="shared" si="0"/>
        <v>228035</v>
      </c>
      <c r="M16" s="155">
        <f>SUM(M13:M15)</f>
        <v>226385</v>
      </c>
    </row>
    <row r="17" spans="1:13" ht="15">
      <c r="A17" s="4"/>
      <c r="B17" s="156"/>
      <c r="C17" s="157"/>
      <c r="D17" s="135"/>
      <c r="E17" s="135"/>
      <c r="F17" s="135"/>
      <c r="G17" s="124"/>
      <c r="H17" s="124"/>
      <c r="I17" s="124"/>
      <c r="J17" s="124"/>
      <c r="K17" s="132"/>
      <c r="L17" s="133"/>
      <c r="M17" s="133"/>
    </row>
    <row r="18" spans="1:13" ht="15">
      <c r="A18" s="109" t="s">
        <v>12</v>
      </c>
      <c r="B18" s="156"/>
      <c r="C18" s="157"/>
      <c r="D18" s="135"/>
      <c r="E18" s="135"/>
      <c r="F18" s="135"/>
      <c r="G18" s="124"/>
      <c r="H18" s="124"/>
      <c r="I18" s="124"/>
      <c r="J18" s="124"/>
      <c r="K18" s="132"/>
      <c r="L18" s="133"/>
      <c r="M18" s="133"/>
    </row>
    <row r="19" spans="1:13" ht="15">
      <c r="A19" s="109" t="s">
        <v>13</v>
      </c>
      <c r="B19" s="109"/>
      <c r="C19" s="1"/>
      <c r="D19" s="135"/>
      <c r="E19" s="135"/>
      <c r="F19" s="135"/>
      <c r="G19" s="124"/>
      <c r="H19" s="124"/>
      <c r="I19" s="124"/>
      <c r="J19" s="124"/>
      <c r="K19" s="132"/>
      <c r="L19" s="133"/>
      <c r="M19" s="133"/>
    </row>
    <row r="20" spans="1:13" ht="15">
      <c r="A20" s="109"/>
      <c r="B20" s="109"/>
      <c r="C20" s="1"/>
      <c r="D20" s="135"/>
      <c r="E20" s="135"/>
      <c r="F20" s="135"/>
      <c r="G20" s="124"/>
      <c r="H20" s="124"/>
      <c r="I20" s="124"/>
      <c r="J20" s="124"/>
      <c r="K20" s="132"/>
      <c r="L20" s="133"/>
      <c r="M20" s="133"/>
    </row>
    <row r="21" spans="1:13" ht="15.75" thickBot="1">
      <c r="A21" s="109"/>
      <c r="B21" s="158" t="s">
        <v>14</v>
      </c>
      <c r="C21" s="159"/>
      <c r="D21" s="135"/>
      <c r="E21" s="135"/>
      <c r="F21" s="135"/>
      <c r="G21" s="124"/>
      <c r="H21" s="124"/>
      <c r="I21" s="124"/>
      <c r="J21" s="124"/>
      <c r="K21" s="132"/>
      <c r="L21" s="133"/>
      <c r="M21" s="133"/>
    </row>
    <row r="22" spans="1:13" ht="15.75" thickBot="1">
      <c r="A22" s="3" t="s">
        <v>15</v>
      </c>
      <c r="B22" s="150"/>
      <c r="C22" s="143"/>
      <c r="D22" s="152"/>
      <c r="E22" s="152"/>
      <c r="F22" s="152"/>
      <c r="G22" s="153"/>
      <c r="H22" s="153"/>
      <c r="I22" s="153"/>
      <c r="J22" s="153"/>
      <c r="K22" s="160"/>
      <c r="L22" s="160"/>
      <c r="M22" s="160"/>
    </row>
    <row r="23" spans="1:13" ht="15">
      <c r="A23" s="4"/>
      <c r="B23" s="156"/>
      <c r="C23" s="156"/>
      <c r="D23" s="161"/>
      <c r="E23" s="161"/>
      <c r="F23" s="161"/>
      <c r="G23" s="162"/>
      <c r="H23" s="162"/>
      <c r="I23" s="162"/>
      <c r="J23" s="162"/>
      <c r="K23" s="132"/>
      <c r="L23" s="133"/>
      <c r="M23" s="133"/>
    </row>
    <row r="24" spans="1:13" ht="15">
      <c r="A24" s="4"/>
      <c r="B24" s="156"/>
      <c r="C24" s="156"/>
      <c r="D24" s="135"/>
      <c r="E24" s="135"/>
      <c r="F24" s="135"/>
      <c r="G24" s="124"/>
      <c r="H24" s="124"/>
      <c r="I24" s="124"/>
      <c r="J24" s="124"/>
      <c r="K24" s="132"/>
      <c r="L24" s="133"/>
      <c r="M24" s="133"/>
    </row>
    <row r="25" spans="1:13" ht="15">
      <c r="A25" s="4"/>
      <c r="B25" s="156"/>
      <c r="C25" s="156"/>
      <c r="D25" s="135"/>
      <c r="E25" s="135"/>
      <c r="F25" s="135"/>
      <c r="G25" s="124"/>
      <c r="H25" s="124"/>
      <c r="I25" s="124"/>
      <c r="J25" s="124"/>
      <c r="K25" s="132"/>
      <c r="L25" s="133"/>
      <c r="M25" s="133"/>
    </row>
    <row r="26" spans="1:13" ht="15">
      <c r="A26" s="109" t="s">
        <v>16</v>
      </c>
      <c r="B26" s="156"/>
      <c r="C26" s="157"/>
      <c r="D26" s="135"/>
      <c r="E26" s="135"/>
      <c r="F26" s="135"/>
      <c r="G26" s="124"/>
      <c r="H26" s="124"/>
      <c r="I26" s="124"/>
      <c r="J26" s="124"/>
      <c r="K26" s="132"/>
      <c r="L26" s="133"/>
      <c r="M26" s="133"/>
    </row>
    <row r="27" spans="1:13" ht="15">
      <c r="A27" s="109" t="s">
        <v>17</v>
      </c>
      <c r="B27" s="109"/>
      <c r="C27" s="1"/>
      <c r="D27" s="135"/>
      <c r="E27" s="135"/>
      <c r="F27" s="135"/>
      <c r="G27" s="124"/>
      <c r="H27" s="124"/>
      <c r="I27" s="124"/>
      <c r="J27" s="124"/>
      <c r="K27" s="132"/>
      <c r="L27" s="133"/>
      <c r="M27" s="133"/>
    </row>
    <row r="28" spans="1:13" ht="15">
      <c r="A28" s="109"/>
      <c r="B28" s="109"/>
      <c r="C28" s="1"/>
      <c r="D28" s="136"/>
      <c r="E28" s="136"/>
      <c r="F28" s="127"/>
      <c r="G28" s="127"/>
      <c r="H28" s="127"/>
      <c r="I28" s="127"/>
      <c r="J28" s="127"/>
      <c r="K28" s="132"/>
      <c r="L28" s="133"/>
      <c r="M28" s="133"/>
    </row>
    <row r="29" spans="1:13" ht="15">
      <c r="A29" s="109"/>
      <c r="B29" s="163" t="s">
        <v>18</v>
      </c>
      <c r="C29" s="164"/>
      <c r="D29" s="139"/>
      <c r="E29" s="139"/>
      <c r="F29" s="139"/>
      <c r="G29" s="140">
        <v>0</v>
      </c>
      <c r="H29" s="140">
        <v>0</v>
      </c>
      <c r="I29" s="140"/>
      <c r="J29" s="140">
        <v>0</v>
      </c>
      <c r="K29" s="148">
        <v>0</v>
      </c>
      <c r="L29" s="149">
        <v>0</v>
      </c>
      <c r="M29" s="149">
        <v>0</v>
      </c>
    </row>
    <row r="30" spans="1:13" ht="15">
      <c r="A30" s="129"/>
      <c r="B30" s="163" t="s">
        <v>19</v>
      </c>
      <c r="C30" s="164"/>
      <c r="D30" s="140"/>
      <c r="E30" s="140"/>
      <c r="F30" s="140"/>
      <c r="G30" s="140">
        <v>100</v>
      </c>
      <c r="H30" s="140">
        <v>100</v>
      </c>
      <c r="I30" s="140">
        <v>100</v>
      </c>
      <c r="J30" s="140">
        <v>100</v>
      </c>
      <c r="K30" s="132">
        <v>100</v>
      </c>
      <c r="L30" s="133">
        <v>0</v>
      </c>
      <c r="M30" s="133">
        <v>3000</v>
      </c>
    </row>
    <row r="31" spans="1:13" ht="15">
      <c r="A31" s="109"/>
      <c r="B31" s="163" t="s">
        <v>20</v>
      </c>
      <c r="C31" s="164"/>
      <c r="D31" s="139"/>
      <c r="E31" s="139"/>
      <c r="F31" s="139"/>
      <c r="G31" s="140">
        <v>400</v>
      </c>
      <c r="H31" s="140">
        <v>350</v>
      </c>
      <c r="I31" s="140">
        <v>350</v>
      </c>
      <c r="J31" s="140">
        <v>400</v>
      </c>
      <c r="K31" s="148">
        <v>400</v>
      </c>
      <c r="L31" s="149">
        <v>400</v>
      </c>
      <c r="M31" s="149">
        <v>1000</v>
      </c>
    </row>
    <row r="32" spans="1:13" ht="15">
      <c r="A32" s="106"/>
      <c r="B32" s="165" t="s">
        <v>21</v>
      </c>
      <c r="C32" s="166"/>
      <c r="D32" s="139"/>
      <c r="E32" s="167"/>
      <c r="F32" s="167"/>
      <c r="G32" s="140">
        <v>0</v>
      </c>
      <c r="H32" s="140">
        <v>0</v>
      </c>
      <c r="I32" s="140"/>
      <c r="J32" s="140">
        <v>0</v>
      </c>
      <c r="K32" s="132">
        <v>0</v>
      </c>
      <c r="L32" s="133">
        <v>0</v>
      </c>
      <c r="M32" s="133">
        <v>0</v>
      </c>
    </row>
    <row r="33" spans="1:13" ht="15">
      <c r="A33" s="168"/>
      <c r="B33" s="165" t="s">
        <v>22</v>
      </c>
      <c r="C33" s="166"/>
      <c r="D33" s="139"/>
      <c r="E33" s="167"/>
      <c r="F33" s="169"/>
      <c r="G33" s="140">
        <v>1000</v>
      </c>
      <c r="H33" s="140"/>
      <c r="I33" s="140"/>
      <c r="J33" s="140"/>
      <c r="K33" s="148"/>
      <c r="L33" s="149"/>
      <c r="M33" s="149"/>
    </row>
    <row r="34" spans="1:14" ht="15.75" thickBot="1">
      <c r="A34" s="168"/>
      <c r="B34" s="170" t="s">
        <v>23</v>
      </c>
      <c r="C34" s="5"/>
      <c r="D34" s="6"/>
      <c r="E34" s="171"/>
      <c r="F34" s="172"/>
      <c r="G34" s="6"/>
      <c r="H34" s="6"/>
      <c r="I34" s="6"/>
      <c r="J34" s="6"/>
      <c r="K34" s="132"/>
      <c r="L34" s="133"/>
      <c r="M34" s="133"/>
      <c r="N34" s="89"/>
    </row>
    <row r="35" spans="1:13" ht="15.75" thickBot="1">
      <c r="A35" s="3" t="s">
        <v>24</v>
      </c>
      <c r="B35" s="166"/>
      <c r="C35" s="173"/>
      <c r="D35" s="152"/>
      <c r="E35" s="152"/>
      <c r="F35" s="151"/>
      <c r="G35" s="153">
        <f aca="true" t="shared" si="1" ref="G35:L35">SUM(G29:G34)</f>
        <v>1500</v>
      </c>
      <c r="H35" s="153">
        <f t="shared" si="1"/>
        <v>450</v>
      </c>
      <c r="I35" s="153">
        <f t="shared" si="1"/>
        <v>450</v>
      </c>
      <c r="J35" s="153">
        <f t="shared" si="1"/>
        <v>500</v>
      </c>
      <c r="K35" s="174">
        <f t="shared" si="1"/>
        <v>500</v>
      </c>
      <c r="L35" s="175">
        <f t="shared" si="1"/>
        <v>400</v>
      </c>
      <c r="M35" s="175">
        <f>SUM(M29:M34)</f>
        <v>4000</v>
      </c>
    </row>
    <row r="36" spans="1:13" ht="15.75" thickBot="1">
      <c r="A36" s="109"/>
      <c r="B36" s="106"/>
      <c r="C36" s="106"/>
      <c r="D36" s="106"/>
      <c r="E36" s="106"/>
      <c r="F36" s="106"/>
      <c r="G36" s="168"/>
      <c r="H36" s="168"/>
      <c r="I36" s="168"/>
      <c r="J36" s="168"/>
      <c r="K36" s="132"/>
      <c r="L36" s="133"/>
      <c r="M36" s="133"/>
    </row>
    <row r="37" spans="1:13" ht="15.75" thickBot="1">
      <c r="A37" s="7" t="s">
        <v>25</v>
      </c>
      <c r="B37" s="176"/>
      <c r="C37" s="176"/>
      <c r="D37" s="177"/>
      <c r="E37" s="177"/>
      <c r="F37" s="177"/>
      <c r="G37" s="178">
        <f aca="true" t="shared" si="2" ref="G37:L37">G16+G22+G35</f>
        <v>194965</v>
      </c>
      <c r="H37" s="178">
        <f t="shared" si="2"/>
        <v>201200</v>
      </c>
      <c r="I37" s="178">
        <f t="shared" si="2"/>
        <v>207450</v>
      </c>
      <c r="J37" s="178">
        <f t="shared" si="2"/>
        <v>208385</v>
      </c>
      <c r="K37" s="179">
        <f t="shared" si="2"/>
        <v>212660</v>
      </c>
      <c r="L37" s="180">
        <f t="shared" si="2"/>
        <v>228435</v>
      </c>
      <c r="M37" s="180">
        <f>M16+M22+M35</f>
        <v>230385</v>
      </c>
    </row>
    <row r="38" spans="1:13" ht="15">
      <c r="A38" s="106"/>
      <c r="B38" s="106"/>
      <c r="C38" s="106"/>
      <c r="D38" s="181"/>
      <c r="E38" s="181"/>
      <c r="F38" s="181"/>
      <c r="G38" s="182"/>
      <c r="H38" s="182"/>
      <c r="I38" s="182"/>
      <c r="J38" s="182"/>
      <c r="K38" s="132"/>
      <c r="L38" s="133"/>
      <c r="M38" s="133"/>
    </row>
    <row r="39" spans="1:13" ht="15">
      <c r="A39" s="106"/>
      <c r="B39" s="106"/>
      <c r="C39" s="106"/>
      <c r="D39" s="183"/>
      <c r="E39" s="183"/>
      <c r="F39" s="183"/>
      <c r="G39" s="184"/>
      <c r="H39" s="184"/>
      <c r="I39" s="184"/>
      <c r="J39" s="184"/>
      <c r="K39" s="132"/>
      <c r="L39" s="133"/>
      <c r="M39" s="133"/>
    </row>
    <row r="40" spans="1:13" ht="15">
      <c r="A40" s="10" t="s">
        <v>26</v>
      </c>
      <c r="B40" s="106"/>
      <c r="C40" s="106"/>
      <c r="D40" s="183"/>
      <c r="E40" s="183"/>
      <c r="F40" s="183"/>
      <c r="G40" s="184"/>
      <c r="H40" s="184"/>
      <c r="I40" s="184"/>
      <c r="J40" s="184"/>
      <c r="K40" s="132"/>
      <c r="L40" s="133"/>
      <c r="M40" s="133"/>
    </row>
    <row r="41" spans="1:13" ht="15">
      <c r="A41" s="109"/>
      <c r="B41" s="106"/>
      <c r="C41" s="106"/>
      <c r="D41" s="183"/>
      <c r="E41" s="183"/>
      <c r="F41" s="183"/>
      <c r="G41" s="184"/>
      <c r="H41" s="184"/>
      <c r="I41" s="184"/>
      <c r="J41" s="184"/>
      <c r="K41" s="132"/>
      <c r="L41" s="133"/>
      <c r="M41" s="133"/>
    </row>
    <row r="42" spans="1:13" ht="15">
      <c r="A42" s="109" t="s">
        <v>27</v>
      </c>
      <c r="B42" s="106"/>
      <c r="C42" s="106"/>
      <c r="D42" s="183"/>
      <c r="E42" s="183"/>
      <c r="F42" s="183"/>
      <c r="G42" s="184"/>
      <c r="H42" s="184"/>
      <c r="I42" s="184"/>
      <c r="J42" s="184"/>
      <c r="K42" s="132"/>
      <c r="L42" s="133"/>
      <c r="M42" s="133"/>
    </row>
    <row r="43" spans="1:13" ht="15">
      <c r="A43" s="8" t="s">
        <v>28</v>
      </c>
      <c r="B43" s="106"/>
      <c r="C43" s="106"/>
      <c r="D43" s="183"/>
      <c r="E43" s="183"/>
      <c r="F43" s="183"/>
      <c r="G43" s="184"/>
      <c r="H43" s="184"/>
      <c r="I43" s="184"/>
      <c r="J43" s="184"/>
      <c r="K43" s="132"/>
      <c r="L43" s="133"/>
      <c r="M43" s="133"/>
    </row>
    <row r="44" spans="1:13" ht="15">
      <c r="A44" s="8"/>
      <c r="B44" s="109" t="s">
        <v>29</v>
      </c>
      <c r="C44" s="106"/>
      <c r="D44" s="183"/>
      <c r="E44" s="183"/>
      <c r="F44" s="183"/>
      <c r="G44" s="184"/>
      <c r="H44" s="184"/>
      <c r="I44" s="184"/>
      <c r="J44" s="184"/>
      <c r="K44" s="132"/>
      <c r="L44" s="133"/>
      <c r="M44" s="133"/>
    </row>
    <row r="45" spans="1:13" ht="15">
      <c r="A45" s="109" t="s">
        <v>30</v>
      </c>
      <c r="B45" s="109"/>
      <c r="C45" s="106"/>
      <c r="D45" s="183"/>
      <c r="E45" s="183"/>
      <c r="F45" s="183"/>
      <c r="G45" s="184"/>
      <c r="H45" s="184"/>
      <c r="I45" s="184"/>
      <c r="J45" s="184"/>
      <c r="K45" s="132"/>
      <c r="L45" s="133"/>
      <c r="M45" s="133"/>
    </row>
    <row r="46" spans="1:13" ht="15">
      <c r="A46" s="8" t="s">
        <v>31</v>
      </c>
      <c r="B46" s="156"/>
      <c r="C46" s="106"/>
      <c r="D46" s="183"/>
      <c r="E46" s="183"/>
      <c r="F46" s="183"/>
      <c r="G46" s="184"/>
      <c r="H46" s="184"/>
      <c r="I46" s="184"/>
      <c r="J46" s="184"/>
      <c r="K46" s="132"/>
      <c r="L46" s="133"/>
      <c r="M46" s="133"/>
    </row>
    <row r="47" spans="1:13" ht="15">
      <c r="A47" s="8"/>
      <c r="B47" s="109" t="s">
        <v>32</v>
      </c>
      <c r="C47" s="106"/>
      <c r="D47" s="183"/>
      <c r="E47" s="183"/>
      <c r="F47" s="183"/>
      <c r="G47" s="184"/>
      <c r="H47" s="184"/>
      <c r="I47" s="184"/>
      <c r="J47" s="184"/>
      <c r="K47" s="132"/>
      <c r="L47" s="133"/>
      <c r="M47" s="133"/>
    </row>
    <row r="48" spans="1:13" ht="15">
      <c r="A48" s="109" t="s">
        <v>33</v>
      </c>
      <c r="B48" s="156"/>
      <c r="C48" s="106"/>
      <c r="D48" s="183"/>
      <c r="E48" s="183"/>
      <c r="F48" s="183"/>
      <c r="G48" s="184"/>
      <c r="H48" s="184"/>
      <c r="I48" s="184"/>
      <c r="J48" s="184"/>
      <c r="K48" s="132"/>
      <c r="L48" s="133"/>
      <c r="M48" s="133"/>
    </row>
    <row r="49" spans="1:13" ht="15">
      <c r="A49" s="8" t="s">
        <v>34</v>
      </c>
      <c r="B49" s="156"/>
      <c r="C49" s="106"/>
      <c r="D49" s="183"/>
      <c r="E49" s="183"/>
      <c r="F49" s="183"/>
      <c r="G49" s="184"/>
      <c r="H49" s="184"/>
      <c r="I49" s="184"/>
      <c r="J49" s="184"/>
      <c r="K49" s="132"/>
      <c r="L49" s="133"/>
      <c r="M49" s="133"/>
    </row>
    <row r="50" spans="1:13" ht="15">
      <c r="A50" s="109"/>
      <c r="B50" s="109" t="s">
        <v>35</v>
      </c>
      <c r="C50" s="106"/>
      <c r="D50" s="185"/>
      <c r="E50" s="185"/>
      <c r="F50" s="185"/>
      <c r="G50" s="186"/>
      <c r="H50" s="186"/>
      <c r="I50" s="186"/>
      <c r="J50" s="186"/>
      <c r="K50" s="187"/>
      <c r="L50" s="188"/>
      <c r="M50" s="188"/>
    </row>
    <row r="51" spans="1:13" ht="15.75" thickBot="1">
      <c r="A51" s="106"/>
      <c r="B51" s="106"/>
      <c r="C51" s="106"/>
      <c r="D51" s="106"/>
      <c r="E51" s="106"/>
      <c r="F51" s="106"/>
      <c r="G51" s="168"/>
      <c r="H51" s="168"/>
      <c r="I51" s="168"/>
      <c r="J51" s="168"/>
      <c r="K51" s="132"/>
      <c r="L51" s="133"/>
      <c r="M51" s="133"/>
    </row>
    <row r="52" spans="1:13" ht="15.75" thickBot="1">
      <c r="A52" s="7" t="s">
        <v>36</v>
      </c>
      <c r="B52" s="7"/>
      <c r="C52" s="7"/>
      <c r="D52" s="176"/>
      <c r="E52" s="176"/>
      <c r="F52" s="176"/>
      <c r="G52" s="7"/>
      <c r="H52" s="7"/>
      <c r="I52" s="7"/>
      <c r="J52" s="7"/>
      <c r="K52" s="174"/>
      <c r="L52" s="175"/>
      <c r="M52" s="175"/>
    </row>
    <row r="53" spans="1:13" ht="15">
      <c r="A53" s="9"/>
      <c r="B53" s="9"/>
      <c r="C53" s="9"/>
      <c r="D53" s="189"/>
      <c r="E53" s="189"/>
      <c r="F53" s="189"/>
      <c r="G53" s="190"/>
      <c r="H53" s="190"/>
      <c r="I53" s="190"/>
      <c r="J53" s="190"/>
      <c r="K53" s="132"/>
      <c r="L53" s="133"/>
      <c r="M53" s="133"/>
    </row>
    <row r="54" spans="1:13" ht="15">
      <c r="A54" s="9"/>
      <c r="B54" s="9"/>
      <c r="C54" s="9"/>
      <c r="D54" s="191"/>
      <c r="E54" s="191"/>
      <c r="F54" s="191"/>
      <c r="G54" s="192"/>
      <c r="H54" s="192"/>
      <c r="I54" s="192"/>
      <c r="J54" s="192"/>
      <c r="K54" s="132"/>
      <c r="L54" s="133"/>
      <c r="M54" s="133"/>
    </row>
    <row r="55" spans="1:13" ht="15">
      <c r="A55" s="10" t="s">
        <v>37</v>
      </c>
      <c r="B55" s="109"/>
      <c r="C55" s="109"/>
      <c r="D55" s="183"/>
      <c r="E55" s="183"/>
      <c r="F55" s="183"/>
      <c r="G55" s="184"/>
      <c r="H55" s="184"/>
      <c r="I55" s="184"/>
      <c r="J55" s="184"/>
      <c r="K55" s="132"/>
      <c r="L55" s="133"/>
      <c r="M55" s="133"/>
    </row>
    <row r="56" spans="1:13" ht="15">
      <c r="A56" s="10"/>
      <c r="B56" s="109"/>
      <c r="C56" s="109"/>
      <c r="D56" s="183"/>
      <c r="E56" s="183"/>
      <c r="F56" s="183"/>
      <c r="G56" s="184"/>
      <c r="H56" s="184"/>
      <c r="I56" s="184"/>
      <c r="J56" s="184"/>
      <c r="K56" s="132"/>
      <c r="L56" s="133"/>
      <c r="M56" s="133"/>
    </row>
    <row r="57" spans="1:13" ht="15">
      <c r="A57" s="10" t="s">
        <v>38</v>
      </c>
      <c r="B57" s="109"/>
      <c r="C57" s="109"/>
      <c r="D57" s="183"/>
      <c r="E57" s="183"/>
      <c r="F57" s="183"/>
      <c r="G57" s="184"/>
      <c r="H57" s="184"/>
      <c r="I57" s="184"/>
      <c r="J57" s="184"/>
      <c r="K57" s="132"/>
      <c r="L57" s="133"/>
      <c r="M57" s="133"/>
    </row>
    <row r="58" spans="1:13" ht="15">
      <c r="A58" s="10" t="s">
        <v>39</v>
      </c>
      <c r="B58" s="109"/>
      <c r="C58" s="109"/>
      <c r="D58" s="183"/>
      <c r="E58" s="183"/>
      <c r="F58" s="183"/>
      <c r="G58" s="184"/>
      <c r="H58" s="184"/>
      <c r="I58" s="184"/>
      <c r="J58" s="184"/>
      <c r="K58" s="132"/>
      <c r="L58" s="133"/>
      <c r="M58" s="133"/>
    </row>
    <row r="59" spans="1:13" ht="15">
      <c r="A59" s="129"/>
      <c r="B59" s="11" t="s">
        <v>40</v>
      </c>
      <c r="C59" s="11"/>
      <c r="D59" s="139"/>
      <c r="E59" s="139"/>
      <c r="F59" s="193"/>
      <c r="G59" s="194">
        <v>13000</v>
      </c>
      <c r="H59" s="194">
        <v>13000</v>
      </c>
      <c r="I59" s="194">
        <v>13000</v>
      </c>
      <c r="J59" s="194">
        <v>14500</v>
      </c>
      <c r="K59" s="194">
        <v>14500</v>
      </c>
      <c r="L59" s="194">
        <v>14500</v>
      </c>
      <c r="M59" s="194">
        <v>14500</v>
      </c>
    </row>
    <row r="60" spans="1:13" ht="15">
      <c r="A60" s="129"/>
      <c r="B60" s="11" t="s">
        <v>41</v>
      </c>
      <c r="C60" s="11"/>
      <c r="D60" s="139"/>
      <c r="E60" s="139"/>
      <c r="F60" s="140"/>
      <c r="G60" s="194">
        <v>5500</v>
      </c>
      <c r="H60" s="194">
        <v>5500</v>
      </c>
      <c r="I60" s="194">
        <v>5500</v>
      </c>
      <c r="J60" s="194">
        <v>6500</v>
      </c>
      <c r="K60" s="194">
        <v>6500</v>
      </c>
      <c r="L60" s="194">
        <v>6500</v>
      </c>
      <c r="M60" s="194">
        <v>6500</v>
      </c>
    </row>
    <row r="61" spans="1:13" ht="15">
      <c r="A61" s="129"/>
      <c r="B61" s="11" t="s">
        <v>42</v>
      </c>
      <c r="C61" s="11"/>
      <c r="D61" s="139"/>
      <c r="E61" s="139"/>
      <c r="F61" s="140"/>
      <c r="G61" s="194">
        <v>350</v>
      </c>
      <c r="H61" s="194">
        <v>350</v>
      </c>
      <c r="I61" s="194">
        <v>350</v>
      </c>
      <c r="J61" s="194">
        <v>350</v>
      </c>
      <c r="K61" s="148">
        <v>350</v>
      </c>
      <c r="L61" s="149">
        <v>350</v>
      </c>
      <c r="M61" s="149">
        <v>350</v>
      </c>
    </row>
    <row r="62" spans="1:13" ht="15">
      <c r="A62" s="129"/>
      <c r="B62" s="11" t="s">
        <v>43</v>
      </c>
      <c r="C62" s="11"/>
      <c r="D62" s="139"/>
      <c r="E62" s="139"/>
      <c r="F62" s="140"/>
      <c r="G62" s="194"/>
      <c r="H62" s="194"/>
      <c r="I62" s="194"/>
      <c r="J62" s="194"/>
      <c r="K62" s="132"/>
      <c r="L62" s="133"/>
      <c r="M62" s="133"/>
    </row>
    <row r="63" spans="1:13" ht="15">
      <c r="A63" s="129"/>
      <c r="B63" s="5" t="s">
        <v>44</v>
      </c>
      <c r="C63" s="156"/>
      <c r="D63" s="139"/>
      <c r="E63" s="139"/>
      <c r="F63" s="140"/>
      <c r="G63" s="195">
        <v>5000</v>
      </c>
      <c r="H63" s="195">
        <v>5000</v>
      </c>
      <c r="I63" s="195">
        <v>5000</v>
      </c>
      <c r="J63" s="195">
        <v>5000</v>
      </c>
      <c r="K63" s="195">
        <v>5000</v>
      </c>
      <c r="L63" s="195">
        <v>5000</v>
      </c>
      <c r="M63" s="195">
        <v>5000</v>
      </c>
    </row>
    <row r="64" spans="1:13" ht="15.75" thickBot="1">
      <c r="A64" s="129"/>
      <c r="B64" s="5" t="s">
        <v>45</v>
      </c>
      <c r="C64" s="156"/>
      <c r="D64" s="196"/>
      <c r="E64" s="196"/>
      <c r="F64" s="197"/>
      <c r="G64" s="195">
        <v>1500</v>
      </c>
      <c r="H64" s="195">
        <v>3000</v>
      </c>
      <c r="I64" s="195">
        <v>3000</v>
      </c>
      <c r="J64" s="195">
        <v>3000</v>
      </c>
      <c r="K64" s="195">
        <v>3000</v>
      </c>
      <c r="L64" s="195">
        <v>3000</v>
      </c>
      <c r="M64" s="195">
        <v>3000</v>
      </c>
    </row>
    <row r="65" spans="1:13" ht="15.75" thickBot="1">
      <c r="A65" s="109"/>
      <c r="B65" s="109" t="s">
        <v>46</v>
      </c>
      <c r="C65" s="156"/>
      <c r="D65" s="152"/>
      <c r="E65" s="152"/>
      <c r="F65" s="153"/>
      <c r="G65" s="153">
        <f aca="true" t="shared" si="3" ref="G65:L65">SUM(G59:G64)</f>
        <v>25350</v>
      </c>
      <c r="H65" s="153">
        <f t="shared" si="3"/>
        <v>26850</v>
      </c>
      <c r="I65" s="153">
        <f t="shared" si="3"/>
        <v>26850</v>
      </c>
      <c r="J65" s="153">
        <f t="shared" si="3"/>
        <v>29350</v>
      </c>
      <c r="K65" s="153">
        <f t="shared" si="3"/>
        <v>29350</v>
      </c>
      <c r="L65" s="153">
        <f t="shared" si="3"/>
        <v>29350</v>
      </c>
      <c r="M65" s="153">
        <f>SUM(M59:M64)</f>
        <v>29350</v>
      </c>
    </row>
    <row r="66" spans="1:13" ht="15.75" thickBot="1">
      <c r="A66" s="109"/>
      <c r="B66" s="109"/>
      <c r="C66" s="156"/>
      <c r="D66" s="106"/>
      <c r="E66" s="106"/>
      <c r="F66" s="106"/>
      <c r="G66" s="168"/>
      <c r="H66" s="168"/>
      <c r="I66" s="168"/>
      <c r="J66" s="168"/>
      <c r="K66" s="132"/>
      <c r="L66" s="133"/>
      <c r="M66" s="133"/>
    </row>
    <row r="67" spans="1:13" ht="15.75" thickBot="1">
      <c r="A67" s="7" t="s">
        <v>47</v>
      </c>
      <c r="B67" s="7"/>
      <c r="C67" s="7"/>
      <c r="D67" s="198"/>
      <c r="E67" s="198"/>
      <c r="F67" s="198"/>
      <c r="G67" s="199">
        <f aca="true" t="shared" si="4" ref="G67:L67">G65</f>
        <v>25350</v>
      </c>
      <c r="H67" s="199">
        <f t="shared" si="4"/>
        <v>26850</v>
      </c>
      <c r="I67" s="199">
        <f t="shared" si="4"/>
        <v>26850</v>
      </c>
      <c r="J67" s="199">
        <f t="shared" si="4"/>
        <v>29350</v>
      </c>
      <c r="K67" s="199">
        <f t="shared" si="4"/>
        <v>29350</v>
      </c>
      <c r="L67" s="199">
        <f t="shared" si="4"/>
        <v>29350</v>
      </c>
      <c r="M67" s="199">
        <f>M65</f>
        <v>29350</v>
      </c>
    </row>
    <row r="68" spans="1:13" ht="15.75" thickBot="1">
      <c r="A68" s="109"/>
      <c r="B68" s="109"/>
      <c r="C68" s="109"/>
      <c r="D68" s="106"/>
      <c r="E68" s="106"/>
      <c r="F68" s="106"/>
      <c r="G68" s="168"/>
      <c r="H68" s="168"/>
      <c r="I68" s="168"/>
      <c r="J68" s="168"/>
      <c r="K68" s="132"/>
      <c r="L68" s="133"/>
      <c r="M68" s="133"/>
    </row>
    <row r="69" spans="1:13" ht="15.75" thickBot="1">
      <c r="A69" s="12" t="s">
        <v>48</v>
      </c>
      <c r="B69" s="12"/>
      <c r="C69" s="12"/>
      <c r="D69" s="152"/>
      <c r="E69" s="152"/>
      <c r="F69" s="152"/>
      <c r="G69" s="153">
        <f aca="true" t="shared" si="5" ref="G69:L69">G37+G52+G67</f>
        <v>220315</v>
      </c>
      <c r="H69" s="153">
        <f t="shared" si="5"/>
        <v>228050</v>
      </c>
      <c r="I69" s="153">
        <f t="shared" si="5"/>
        <v>234300</v>
      </c>
      <c r="J69" s="153">
        <f t="shared" si="5"/>
        <v>237735</v>
      </c>
      <c r="K69" s="200">
        <f t="shared" si="5"/>
        <v>242010</v>
      </c>
      <c r="L69" s="201">
        <f t="shared" si="5"/>
        <v>257785</v>
      </c>
      <c r="M69" s="201">
        <f>M37+M52+M67</f>
        <v>259735</v>
      </c>
    </row>
    <row r="70" spans="1:13" ht="33" customHeight="1" thickBot="1">
      <c r="A70" s="207" t="s">
        <v>49</v>
      </c>
      <c r="B70" s="208"/>
      <c r="C70" s="209"/>
      <c r="D70" s="153"/>
      <c r="E70" s="153"/>
      <c r="F70" s="153"/>
      <c r="G70" s="153">
        <f>SUM(G69+G7)</f>
        <v>236704.61999999997</v>
      </c>
      <c r="H70" s="153">
        <f>SUM(H69+H7)</f>
        <v>246274</v>
      </c>
      <c r="I70" s="153">
        <v>250888</v>
      </c>
      <c r="J70" s="153">
        <f>SUM(J69+J7)</f>
        <v>253800.2</v>
      </c>
      <c r="K70" s="202">
        <f>SUM(K69+K7)</f>
        <v>260123</v>
      </c>
      <c r="L70" s="203">
        <f>Uscite!M93</f>
        <v>257785</v>
      </c>
      <c r="M70" s="203">
        <f>Uscite!N93</f>
        <v>259735</v>
      </c>
    </row>
  </sheetData>
  <sheetProtection/>
  <mergeCells count="2">
    <mergeCell ref="A7:C7"/>
    <mergeCell ref="A70:C7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N39" sqref="N39"/>
    </sheetView>
  </sheetViews>
  <sheetFormatPr defaultColWidth="9.140625" defaultRowHeight="15"/>
  <cols>
    <col min="1" max="1" width="13.8515625" style="0" customWidth="1"/>
    <col min="4" max="4" width="32.28125" style="0" customWidth="1"/>
    <col min="5" max="5" width="0.85546875" style="0" hidden="1" customWidth="1"/>
    <col min="6" max="6" width="15.28125" style="0" hidden="1" customWidth="1"/>
    <col min="7" max="7" width="0.2890625" style="0" customWidth="1"/>
    <col min="8" max="8" width="16.140625" style="0" customWidth="1"/>
    <col min="9" max="9" width="15.421875" style="0" customWidth="1"/>
    <col min="10" max="11" width="12.421875" style="0" customWidth="1"/>
    <col min="12" max="12" width="13.140625" style="0" customWidth="1"/>
    <col min="13" max="14" width="12.57421875" style="0" customWidth="1"/>
  </cols>
  <sheetData>
    <row r="1" spans="1:14" ht="15">
      <c r="A1" s="13" t="s">
        <v>50</v>
      </c>
      <c r="B1" s="14"/>
      <c r="C1" s="14"/>
      <c r="D1" s="14"/>
      <c r="E1" s="15"/>
      <c r="F1" s="16"/>
      <c r="G1" s="17"/>
      <c r="H1" s="17" t="s">
        <v>128</v>
      </c>
      <c r="I1" s="17" t="s">
        <v>128</v>
      </c>
      <c r="J1" s="17" t="s">
        <v>4</v>
      </c>
      <c r="K1" s="17" t="s">
        <v>4</v>
      </c>
      <c r="L1" s="17" t="s">
        <v>4</v>
      </c>
      <c r="M1" s="93" t="s">
        <v>4</v>
      </c>
      <c r="N1" s="93" t="s">
        <v>4</v>
      </c>
    </row>
    <row r="2" spans="1:14" ht="15">
      <c r="A2" s="18"/>
      <c r="B2" s="19"/>
      <c r="C2" s="19"/>
      <c r="D2" s="19"/>
      <c r="E2" s="83"/>
      <c r="F2" s="83"/>
      <c r="G2" s="84"/>
      <c r="H2" s="84" t="s">
        <v>125</v>
      </c>
      <c r="I2" s="84" t="s">
        <v>126</v>
      </c>
      <c r="J2" s="84" t="s">
        <v>127</v>
      </c>
      <c r="K2" s="84" t="s">
        <v>129</v>
      </c>
      <c r="L2" s="84" t="s">
        <v>130</v>
      </c>
      <c r="M2" s="84" t="s">
        <v>132</v>
      </c>
      <c r="N2" s="84" t="s">
        <v>142</v>
      </c>
    </row>
    <row r="3" spans="1:14" ht="15">
      <c r="A3" s="20"/>
      <c r="B3" s="21"/>
      <c r="C3" s="21"/>
      <c r="D3" s="21"/>
      <c r="E3" s="85"/>
      <c r="F3" s="85"/>
      <c r="G3" s="85"/>
      <c r="H3" s="85">
        <v>236704.62</v>
      </c>
      <c r="I3" s="85">
        <f aca="true" t="shared" si="0" ref="I3:N3">I93</f>
        <v>213599.81999999998</v>
      </c>
      <c r="J3" s="85">
        <f t="shared" si="0"/>
        <v>250888</v>
      </c>
      <c r="K3" s="85">
        <f t="shared" si="0"/>
        <v>253800.2</v>
      </c>
      <c r="L3" s="85">
        <f t="shared" si="0"/>
        <v>260123</v>
      </c>
      <c r="M3" s="85">
        <f t="shared" si="0"/>
        <v>257785</v>
      </c>
      <c r="N3" s="85">
        <f t="shared" si="0"/>
        <v>259735</v>
      </c>
    </row>
    <row r="4" spans="1:14" ht="15">
      <c r="A4" s="22" t="s">
        <v>51</v>
      </c>
      <c r="B4" s="19"/>
      <c r="C4" s="19"/>
      <c r="D4" s="19"/>
      <c r="E4" s="23"/>
      <c r="F4" s="23"/>
      <c r="G4" s="24"/>
      <c r="H4" s="25"/>
      <c r="I4" s="25"/>
      <c r="J4" s="25"/>
      <c r="K4" s="25"/>
      <c r="L4" s="25"/>
      <c r="M4" s="94"/>
      <c r="N4" s="94"/>
    </row>
    <row r="5" spans="1:14" ht="15">
      <c r="A5" s="26" t="s">
        <v>52</v>
      </c>
      <c r="B5" s="27"/>
      <c r="C5" s="28"/>
      <c r="D5" s="28"/>
      <c r="E5" s="29"/>
      <c r="F5" s="29"/>
      <c r="G5" s="30"/>
      <c r="H5" s="30"/>
      <c r="I5" s="30"/>
      <c r="J5" s="30"/>
      <c r="K5" s="30"/>
      <c r="L5" s="30"/>
      <c r="M5" s="95"/>
      <c r="N5" s="95"/>
    </row>
    <row r="6" spans="1:14" ht="15">
      <c r="A6" s="28" t="s">
        <v>7</v>
      </c>
      <c r="B6" s="31" t="s">
        <v>53</v>
      </c>
      <c r="C6" s="31"/>
      <c r="D6" s="32"/>
      <c r="E6" s="33"/>
      <c r="F6" s="34"/>
      <c r="G6" s="19"/>
      <c r="H6" s="19"/>
      <c r="I6" s="19"/>
      <c r="J6" s="19"/>
      <c r="K6" s="19"/>
      <c r="L6" s="19"/>
      <c r="M6" s="96"/>
      <c r="N6" s="96"/>
    </row>
    <row r="7" spans="1:14" ht="15">
      <c r="A7" s="28"/>
      <c r="B7" s="32" t="s">
        <v>54</v>
      </c>
      <c r="C7" s="32"/>
      <c r="D7" s="32"/>
      <c r="E7" s="35"/>
      <c r="F7" s="35"/>
      <c r="G7" s="35"/>
      <c r="H7" s="35">
        <v>4630.39</v>
      </c>
      <c r="I7" s="35">
        <v>2273.57</v>
      </c>
      <c r="J7" s="35">
        <v>4500</v>
      </c>
      <c r="K7" s="35">
        <v>4500</v>
      </c>
      <c r="L7" s="35">
        <v>4500</v>
      </c>
      <c r="M7" s="37">
        <v>4500</v>
      </c>
      <c r="N7" s="37">
        <v>4500</v>
      </c>
    </row>
    <row r="8" spans="1:14" ht="15">
      <c r="A8" s="36"/>
      <c r="B8" s="32" t="s">
        <v>55</v>
      </c>
      <c r="C8" s="32"/>
      <c r="D8" s="32"/>
      <c r="E8" s="37"/>
      <c r="F8" s="37"/>
      <c r="G8" s="37"/>
      <c r="H8" s="37">
        <v>896.31</v>
      </c>
      <c r="I8" s="37">
        <v>388.4</v>
      </c>
      <c r="J8" s="37">
        <v>1000</v>
      </c>
      <c r="K8" s="37">
        <v>1000</v>
      </c>
      <c r="L8" s="37">
        <v>1500</v>
      </c>
      <c r="M8" s="37">
        <v>1500</v>
      </c>
      <c r="N8" s="37">
        <v>1500</v>
      </c>
    </row>
    <row r="9" spans="1:14" ht="15">
      <c r="A9" s="36"/>
      <c r="B9" s="32" t="s">
        <v>56</v>
      </c>
      <c r="C9" s="32"/>
      <c r="D9" s="32"/>
      <c r="E9" s="37"/>
      <c r="F9" s="37"/>
      <c r="G9" s="37"/>
      <c r="H9" s="35">
        <v>0</v>
      </c>
      <c r="I9" s="35">
        <v>0</v>
      </c>
      <c r="J9" s="35">
        <v>0</v>
      </c>
      <c r="K9" s="35"/>
      <c r="L9" s="35"/>
      <c r="M9" s="37"/>
      <c r="N9" s="37"/>
    </row>
    <row r="10" spans="1:14" ht="15.75" thickBot="1">
      <c r="A10" s="28"/>
      <c r="B10" s="32" t="s">
        <v>57</v>
      </c>
      <c r="C10" s="32"/>
      <c r="D10" s="32"/>
      <c r="E10" s="38"/>
      <c r="F10" s="38"/>
      <c r="G10" s="38"/>
      <c r="H10" s="23">
        <v>0</v>
      </c>
      <c r="I10" s="23">
        <v>0</v>
      </c>
      <c r="J10" s="23">
        <v>0</v>
      </c>
      <c r="K10" s="23"/>
      <c r="L10" s="23"/>
      <c r="M10" s="23"/>
      <c r="N10" s="23"/>
    </row>
    <row r="11" spans="1:14" ht="15.75" thickBot="1">
      <c r="A11" s="28"/>
      <c r="B11" s="32"/>
      <c r="C11" s="31" t="s">
        <v>58</v>
      </c>
      <c r="D11" s="32"/>
      <c r="E11" s="39"/>
      <c r="F11" s="39"/>
      <c r="G11" s="39"/>
      <c r="H11" s="39">
        <f aca="true" t="shared" si="1" ref="H11:M11">SUM(H7:H10)</f>
        <v>5526.700000000001</v>
      </c>
      <c r="I11" s="39">
        <f t="shared" si="1"/>
        <v>2661.9700000000003</v>
      </c>
      <c r="J11" s="39">
        <f t="shared" si="1"/>
        <v>5500</v>
      </c>
      <c r="K11" s="39">
        <f t="shared" si="1"/>
        <v>5500</v>
      </c>
      <c r="L11" s="39">
        <f t="shared" si="1"/>
        <v>6000</v>
      </c>
      <c r="M11" s="39">
        <f t="shared" si="1"/>
        <v>6000</v>
      </c>
      <c r="N11" s="39">
        <f>SUM(N7:N10)</f>
        <v>6000</v>
      </c>
    </row>
    <row r="12" spans="1:14" ht="15">
      <c r="A12" s="28" t="s">
        <v>12</v>
      </c>
      <c r="B12" s="31" t="s">
        <v>59</v>
      </c>
      <c r="C12" s="31"/>
      <c r="D12" s="32"/>
      <c r="E12" s="40"/>
      <c r="F12" s="40"/>
      <c r="G12" s="40"/>
      <c r="H12" s="40"/>
      <c r="I12" s="40"/>
      <c r="J12" s="40"/>
      <c r="K12" s="40"/>
      <c r="L12" s="40"/>
      <c r="M12" s="40"/>
      <c r="N12" s="40"/>
    </row>
    <row r="13" spans="1:14" ht="15">
      <c r="A13" s="36"/>
      <c r="B13" s="41" t="s">
        <v>60</v>
      </c>
      <c r="C13" s="41"/>
      <c r="D13" s="41"/>
      <c r="E13" s="37"/>
      <c r="F13" s="37"/>
      <c r="G13" s="37"/>
      <c r="H13" s="37">
        <v>48000</v>
      </c>
      <c r="I13" s="37"/>
      <c r="J13" s="37">
        <v>47000</v>
      </c>
      <c r="K13" s="37">
        <v>48500</v>
      </c>
      <c r="L13" s="37">
        <v>49000</v>
      </c>
      <c r="M13" s="37">
        <v>50000</v>
      </c>
      <c r="N13" s="37">
        <v>51500</v>
      </c>
    </row>
    <row r="14" spans="1:14" ht="15">
      <c r="A14" s="36"/>
      <c r="B14" s="32" t="s">
        <v>61</v>
      </c>
      <c r="C14" s="32"/>
      <c r="D14" s="32"/>
      <c r="E14" s="37"/>
      <c r="F14" s="37"/>
      <c r="G14" s="37"/>
      <c r="H14" s="37">
        <v>6414.47</v>
      </c>
      <c r="I14" s="37"/>
      <c r="J14" s="37">
        <v>9500</v>
      </c>
      <c r="K14" s="37">
        <v>9500</v>
      </c>
      <c r="L14" s="37">
        <v>9500</v>
      </c>
      <c r="M14" s="37">
        <v>9500</v>
      </c>
      <c r="N14" s="37">
        <v>9500</v>
      </c>
    </row>
    <row r="15" spans="1:14" ht="15">
      <c r="A15" s="28"/>
      <c r="B15" s="32" t="s">
        <v>62</v>
      </c>
      <c r="C15" s="32"/>
      <c r="D15" s="32"/>
      <c r="E15" s="37"/>
      <c r="F15" s="37"/>
      <c r="G15" s="37"/>
      <c r="H15" s="37">
        <v>1339.52</v>
      </c>
      <c r="I15" s="37"/>
      <c r="J15" s="37">
        <v>1300</v>
      </c>
      <c r="K15" s="37">
        <v>1500</v>
      </c>
      <c r="L15" s="37">
        <v>1500</v>
      </c>
      <c r="M15" s="37">
        <v>1500</v>
      </c>
      <c r="N15" s="37">
        <v>1500</v>
      </c>
    </row>
    <row r="16" spans="1:14" ht="15">
      <c r="A16" s="28"/>
      <c r="B16" s="32" t="s">
        <v>63</v>
      </c>
      <c r="C16" s="32"/>
      <c r="D16" s="32"/>
      <c r="E16" s="37"/>
      <c r="F16" s="37"/>
      <c r="G16" s="37"/>
      <c r="H16" s="37"/>
      <c r="I16" s="37"/>
      <c r="J16" s="37">
        <v>500</v>
      </c>
      <c r="K16" s="37">
        <v>300</v>
      </c>
      <c r="L16" s="37">
        <v>300</v>
      </c>
      <c r="M16" s="37"/>
      <c r="N16" s="37"/>
    </row>
    <row r="17" spans="1:14" ht="15">
      <c r="A17" s="36"/>
      <c r="B17" s="32" t="s">
        <v>64</v>
      </c>
      <c r="C17" s="32"/>
      <c r="D17" s="32"/>
      <c r="E17" s="37"/>
      <c r="F17" s="37"/>
      <c r="G17" s="37"/>
      <c r="H17" s="37">
        <v>224.43</v>
      </c>
      <c r="I17" s="37"/>
      <c r="J17" s="37">
        <v>300</v>
      </c>
      <c r="K17" s="37">
        <v>300</v>
      </c>
      <c r="L17" s="37">
        <v>300</v>
      </c>
      <c r="M17" s="37">
        <v>300</v>
      </c>
      <c r="N17" s="37">
        <v>300</v>
      </c>
    </row>
    <row r="18" spans="1:14" ht="15">
      <c r="A18" s="36"/>
      <c r="B18" s="32" t="s">
        <v>65</v>
      </c>
      <c r="C18" s="32"/>
      <c r="D18" s="32"/>
      <c r="E18" s="37"/>
      <c r="F18" s="37"/>
      <c r="G18" s="37"/>
      <c r="H18" s="37">
        <v>12239.36</v>
      </c>
      <c r="I18" s="37"/>
      <c r="J18" s="37">
        <v>14000</v>
      </c>
      <c r="K18" s="37">
        <v>15300</v>
      </c>
      <c r="L18" s="37">
        <v>15300</v>
      </c>
      <c r="M18" s="37">
        <v>15300</v>
      </c>
      <c r="N18" s="37">
        <v>13500</v>
      </c>
    </row>
    <row r="19" spans="1:14" ht="15">
      <c r="A19" s="36"/>
      <c r="B19" s="32" t="s">
        <v>66</v>
      </c>
      <c r="C19" s="32"/>
      <c r="D19" s="32"/>
      <c r="E19" s="37"/>
      <c r="F19" s="37"/>
      <c r="G19" s="37"/>
      <c r="H19" s="37">
        <v>4664.97</v>
      </c>
      <c r="I19" s="37"/>
      <c r="J19" s="37">
        <v>5000</v>
      </c>
      <c r="K19" s="37">
        <v>5200</v>
      </c>
      <c r="L19" s="37">
        <v>5500</v>
      </c>
      <c r="M19" s="37">
        <v>5500</v>
      </c>
      <c r="N19" s="37">
        <v>4850</v>
      </c>
    </row>
    <row r="20" spans="1:14" ht="15">
      <c r="A20" s="28"/>
      <c r="B20" s="32"/>
      <c r="C20" s="31" t="s">
        <v>67</v>
      </c>
      <c r="D20" s="32"/>
      <c r="E20" s="37"/>
      <c r="F20" s="37"/>
      <c r="G20" s="37"/>
      <c r="H20" s="37">
        <f>SUM(H13:H19)</f>
        <v>72882.75</v>
      </c>
      <c r="I20" s="37">
        <v>61335.24</v>
      </c>
      <c r="J20" s="37">
        <f>SUM(J13:J19)</f>
        <v>77600</v>
      </c>
      <c r="K20" s="37">
        <f>SUM(K13:K19)</f>
        <v>80600</v>
      </c>
      <c r="L20" s="37">
        <f>SUM(L13:L19)</f>
        <v>81400</v>
      </c>
      <c r="M20" s="37">
        <f>SUM(M13:M19)</f>
        <v>82100</v>
      </c>
      <c r="N20" s="37">
        <f>SUM(N13:N19)</f>
        <v>81150</v>
      </c>
    </row>
    <row r="21" spans="1:14" ht="15">
      <c r="A21" s="28" t="s">
        <v>16</v>
      </c>
      <c r="B21" s="42" t="s">
        <v>68</v>
      </c>
      <c r="C21" s="31"/>
      <c r="D21" s="31"/>
      <c r="E21" s="21"/>
      <c r="F21" s="43"/>
      <c r="G21" s="21"/>
      <c r="H21" s="21"/>
      <c r="I21" s="21"/>
      <c r="J21" s="21"/>
      <c r="K21" s="21"/>
      <c r="L21" s="21"/>
      <c r="M21" s="97"/>
      <c r="N21" s="97"/>
    </row>
    <row r="22" spans="1:14" ht="15">
      <c r="A22" s="28"/>
      <c r="B22" s="32" t="s">
        <v>69</v>
      </c>
      <c r="C22" s="32"/>
      <c r="D22" s="32"/>
      <c r="E22" s="44"/>
      <c r="F22" s="44"/>
      <c r="G22" s="44"/>
      <c r="H22" s="44">
        <v>50</v>
      </c>
      <c r="I22" s="44"/>
      <c r="J22" s="44">
        <v>50</v>
      </c>
      <c r="K22" s="44"/>
      <c r="L22" s="44">
        <v>50</v>
      </c>
      <c r="M22" s="45"/>
      <c r="N22" s="45"/>
    </row>
    <row r="23" spans="1:14" ht="15">
      <c r="A23" s="28"/>
      <c r="B23" s="32" t="s">
        <v>70</v>
      </c>
      <c r="C23" s="32"/>
      <c r="D23" s="32"/>
      <c r="E23" s="44"/>
      <c r="F23" s="44"/>
      <c r="G23" s="44"/>
      <c r="H23" s="44">
        <v>447.36</v>
      </c>
      <c r="I23" s="44"/>
      <c r="J23" s="44">
        <v>600</v>
      </c>
      <c r="K23" s="44">
        <v>1100</v>
      </c>
      <c r="L23" s="44">
        <v>1100</v>
      </c>
      <c r="M23" s="45">
        <v>1100</v>
      </c>
      <c r="N23" s="45">
        <v>1100</v>
      </c>
    </row>
    <row r="24" spans="1:14" ht="15">
      <c r="A24" s="28"/>
      <c r="B24" s="32" t="s">
        <v>71</v>
      </c>
      <c r="C24" s="32"/>
      <c r="D24" s="32"/>
      <c r="E24" s="44"/>
      <c r="F24" s="44"/>
      <c r="G24" s="45"/>
      <c r="H24" s="44">
        <v>755.82</v>
      </c>
      <c r="I24" s="44"/>
      <c r="J24" s="44">
        <v>800</v>
      </c>
      <c r="K24" s="44">
        <v>650</v>
      </c>
      <c r="L24" s="44">
        <v>650</v>
      </c>
      <c r="M24" s="45">
        <v>650</v>
      </c>
      <c r="N24" s="45">
        <v>650</v>
      </c>
    </row>
    <row r="25" spans="1:14" ht="15">
      <c r="A25" s="28"/>
      <c r="B25" s="32" t="s">
        <v>72</v>
      </c>
      <c r="C25" s="32"/>
      <c r="D25" s="32"/>
      <c r="E25" s="44"/>
      <c r="F25" s="44"/>
      <c r="G25" s="45"/>
      <c r="H25" s="44">
        <v>3493.35</v>
      </c>
      <c r="I25" s="44"/>
      <c r="J25" s="44">
        <v>4000</v>
      </c>
      <c r="K25" s="44">
        <v>3000</v>
      </c>
      <c r="L25" s="44">
        <v>3000</v>
      </c>
      <c r="M25" s="45">
        <v>3000</v>
      </c>
      <c r="N25" s="45">
        <v>4000</v>
      </c>
    </row>
    <row r="26" spans="1:14" ht="15">
      <c r="A26" s="28"/>
      <c r="B26" s="32" t="s">
        <v>73</v>
      </c>
      <c r="C26" s="32"/>
      <c r="D26" s="32"/>
      <c r="E26" s="44"/>
      <c r="F26" s="44"/>
      <c r="G26" s="45"/>
      <c r="H26" s="45">
        <v>2893.2</v>
      </c>
      <c r="I26" s="45"/>
      <c r="J26" s="45">
        <v>3000</v>
      </c>
      <c r="K26" s="45">
        <v>3500</v>
      </c>
      <c r="L26" s="45">
        <v>4000</v>
      </c>
      <c r="M26" s="45">
        <v>4000</v>
      </c>
      <c r="N26" s="45">
        <v>2500</v>
      </c>
    </row>
    <row r="27" spans="1:14" ht="15">
      <c r="A27" s="28"/>
      <c r="B27" s="32" t="s">
        <v>74</v>
      </c>
      <c r="C27" s="32"/>
      <c r="D27" s="32"/>
      <c r="E27" s="44"/>
      <c r="F27" s="44"/>
      <c r="G27" s="44"/>
      <c r="H27" s="45">
        <v>25753.08</v>
      </c>
      <c r="I27" s="45"/>
      <c r="J27" s="45">
        <v>27000</v>
      </c>
      <c r="K27" s="45">
        <v>27000</v>
      </c>
      <c r="L27" s="45">
        <v>28500</v>
      </c>
      <c r="M27" s="45">
        <v>28500</v>
      </c>
      <c r="N27" s="45">
        <v>30000</v>
      </c>
    </row>
    <row r="28" spans="1:14" ht="15">
      <c r="A28" s="28"/>
      <c r="B28" s="32" t="s">
        <v>75</v>
      </c>
      <c r="C28" s="32"/>
      <c r="D28" s="32"/>
      <c r="E28" s="44"/>
      <c r="F28" s="44"/>
      <c r="G28" s="45"/>
      <c r="H28" s="44">
        <v>74.58</v>
      </c>
      <c r="I28" s="44"/>
      <c r="J28" s="44">
        <v>100</v>
      </c>
      <c r="K28" s="44">
        <v>50</v>
      </c>
      <c r="L28" s="44">
        <v>50</v>
      </c>
      <c r="M28" s="45">
        <v>50</v>
      </c>
      <c r="N28" s="45">
        <v>50</v>
      </c>
    </row>
    <row r="29" spans="1:14" ht="15">
      <c r="A29" s="36"/>
      <c r="B29" s="32" t="s">
        <v>76</v>
      </c>
      <c r="C29" s="32"/>
      <c r="D29" s="32"/>
      <c r="E29" s="45"/>
      <c r="F29" s="45"/>
      <c r="G29" s="45"/>
      <c r="H29" s="45">
        <v>1997.85</v>
      </c>
      <c r="I29" s="45"/>
      <c r="J29" s="45">
        <v>2000</v>
      </c>
      <c r="K29" s="45">
        <v>2000</v>
      </c>
      <c r="L29" s="45">
        <v>2500</v>
      </c>
      <c r="M29" s="45">
        <v>2500</v>
      </c>
      <c r="N29" s="45">
        <v>2500</v>
      </c>
    </row>
    <row r="30" spans="1:14" ht="15">
      <c r="A30" s="28"/>
      <c r="B30" s="32" t="s">
        <v>77</v>
      </c>
      <c r="C30" s="32"/>
      <c r="D30" s="32"/>
      <c r="E30" s="45"/>
      <c r="F30" s="45"/>
      <c r="G30" s="45"/>
      <c r="H30" s="45">
        <v>12688.59</v>
      </c>
      <c r="I30" s="45"/>
      <c r="J30" s="45">
        <v>5000</v>
      </c>
      <c r="K30" s="45">
        <v>4000</v>
      </c>
      <c r="L30" s="45">
        <v>4000</v>
      </c>
      <c r="M30" s="45">
        <v>2000</v>
      </c>
      <c r="N30" s="45">
        <v>2000</v>
      </c>
    </row>
    <row r="31" spans="1:14" ht="15">
      <c r="A31" s="36"/>
      <c r="B31" s="32" t="s">
        <v>78</v>
      </c>
      <c r="C31" s="32"/>
      <c r="D31" s="32"/>
      <c r="E31" s="45"/>
      <c r="F31" s="45"/>
      <c r="G31" s="45"/>
      <c r="H31" s="45">
        <v>7898.84</v>
      </c>
      <c r="I31" s="45"/>
      <c r="J31" s="45">
        <v>7000</v>
      </c>
      <c r="K31" s="45">
        <v>9200</v>
      </c>
      <c r="L31" s="45">
        <v>9200</v>
      </c>
      <c r="M31" s="45">
        <v>9000</v>
      </c>
      <c r="N31" s="45">
        <v>9000</v>
      </c>
    </row>
    <row r="32" spans="1:14" ht="15">
      <c r="A32" s="36"/>
      <c r="B32" s="32" t="s">
        <v>134</v>
      </c>
      <c r="C32" s="32"/>
      <c r="D32" s="32"/>
      <c r="E32" s="45"/>
      <c r="F32" s="45"/>
      <c r="G32" s="45"/>
      <c r="H32" s="45"/>
      <c r="I32" s="45"/>
      <c r="J32" s="45"/>
      <c r="K32" s="45"/>
      <c r="L32" s="45"/>
      <c r="M32" s="45">
        <v>1000</v>
      </c>
      <c r="N32" s="45">
        <v>1200</v>
      </c>
    </row>
    <row r="33" spans="1:14" ht="15">
      <c r="A33" s="28"/>
      <c r="B33" s="32" t="s">
        <v>135</v>
      </c>
      <c r="C33" s="32"/>
      <c r="D33" s="32"/>
      <c r="E33" s="45"/>
      <c r="F33" s="45"/>
      <c r="G33" s="45"/>
      <c r="H33" s="45"/>
      <c r="I33" s="45"/>
      <c r="J33" s="45">
        <v>3000</v>
      </c>
      <c r="K33" s="45"/>
      <c r="L33" s="45"/>
      <c r="M33" s="45"/>
      <c r="N33" s="45">
        <v>3000</v>
      </c>
    </row>
    <row r="34" spans="1:14" ht="15">
      <c r="A34" s="36"/>
      <c r="B34" s="32" t="s">
        <v>136</v>
      </c>
      <c r="C34" s="32"/>
      <c r="D34" s="32"/>
      <c r="E34" s="45"/>
      <c r="F34" s="45"/>
      <c r="G34" s="45"/>
      <c r="H34" s="45">
        <v>3603.57</v>
      </c>
      <c r="I34" s="45"/>
      <c r="J34" s="45">
        <v>4500</v>
      </c>
      <c r="K34" s="45">
        <v>4000</v>
      </c>
      <c r="L34" s="45">
        <v>4000</v>
      </c>
      <c r="M34" s="45">
        <v>4000</v>
      </c>
      <c r="N34" s="45">
        <v>4000</v>
      </c>
    </row>
    <row r="35" spans="1:14" ht="15">
      <c r="A35" s="28"/>
      <c r="B35" s="32" t="s">
        <v>137</v>
      </c>
      <c r="C35" s="32"/>
      <c r="D35" s="32"/>
      <c r="E35" s="44"/>
      <c r="F35" s="44"/>
      <c r="G35" s="44"/>
      <c r="H35" s="45">
        <v>4361.5</v>
      </c>
      <c r="I35" s="45"/>
      <c r="J35" s="45">
        <v>4500</v>
      </c>
      <c r="K35" s="45">
        <v>5800</v>
      </c>
      <c r="L35" s="45">
        <v>6200</v>
      </c>
      <c r="M35" s="45">
        <v>4800</v>
      </c>
      <c r="N35" s="45">
        <v>4000</v>
      </c>
    </row>
    <row r="36" spans="1:14" ht="15">
      <c r="A36" s="28"/>
      <c r="B36" s="32" t="s">
        <v>138</v>
      </c>
      <c r="C36" s="32"/>
      <c r="D36" s="32"/>
      <c r="E36" s="44"/>
      <c r="F36" s="44"/>
      <c r="G36" s="45"/>
      <c r="H36" s="44">
        <v>225.09</v>
      </c>
      <c r="I36" s="44"/>
      <c r="J36" s="44">
        <v>300</v>
      </c>
      <c r="K36" s="44">
        <v>200</v>
      </c>
      <c r="L36" s="44">
        <v>250</v>
      </c>
      <c r="M36" s="45">
        <v>250</v>
      </c>
      <c r="N36" s="45">
        <v>250</v>
      </c>
    </row>
    <row r="37" spans="1:14" ht="15">
      <c r="A37" s="36"/>
      <c r="B37" s="41" t="s">
        <v>139</v>
      </c>
      <c r="C37" s="32"/>
      <c r="D37" s="32"/>
      <c r="E37" s="45"/>
      <c r="F37" s="45"/>
      <c r="G37" s="45"/>
      <c r="H37" s="45">
        <v>6838</v>
      </c>
      <c r="I37" s="45"/>
      <c r="J37" s="45">
        <v>6888</v>
      </c>
      <c r="K37" s="45">
        <v>6800</v>
      </c>
      <c r="L37" s="45">
        <v>6800</v>
      </c>
      <c r="M37" s="45">
        <v>6800</v>
      </c>
      <c r="N37" s="45">
        <v>6800</v>
      </c>
    </row>
    <row r="38" spans="1:14" ht="15">
      <c r="A38" s="28"/>
      <c r="B38" s="41" t="s">
        <v>140</v>
      </c>
      <c r="C38" s="32"/>
      <c r="D38" s="32"/>
      <c r="E38" s="44"/>
      <c r="F38" s="44"/>
      <c r="G38" s="45"/>
      <c r="H38" s="44">
        <v>721</v>
      </c>
      <c r="I38" s="44"/>
      <c r="J38" s="44">
        <v>1000</v>
      </c>
      <c r="K38" s="44">
        <v>1000</v>
      </c>
      <c r="L38" s="44">
        <v>1000</v>
      </c>
      <c r="M38" s="45">
        <v>711.6</v>
      </c>
      <c r="N38" s="45">
        <v>755</v>
      </c>
    </row>
    <row r="39" spans="1:14" ht="15">
      <c r="A39" s="28"/>
      <c r="B39" s="41" t="s">
        <v>79</v>
      </c>
      <c r="C39" s="32"/>
      <c r="D39" s="32"/>
      <c r="E39" s="44"/>
      <c r="F39" s="44"/>
      <c r="G39" s="45"/>
      <c r="H39" s="44">
        <v>1370.38</v>
      </c>
      <c r="I39" s="44"/>
      <c r="J39" s="44">
        <v>1750</v>
      </c>
      <c r="K39" s="44">
        <v>1750</v>
      </c>
      <c r="L39" s="44">
        <v>1750</v>
      </c>
      <c r="M39" s="45">
        <v>1500</v>
      </c>
      <c r="N39" s="45">
        <v>1500</v>
      </c>
    </row>
    <row r="40" spans="1:14" ht="15">
      <c r="A40" s="28"/>
      <c r="B40" s="41" t="s">
        <v>133</v>
      </c>
      <c r="C40" s="32"/>
      <c r="D40" s="32"/>
      <c r="E40" s="44"/>
      <c r="F40" s="44"/>
      <c r="G40" s="44"/>
      <c r="H40" s="44">
        <v>695.5</v>
      </c>
      <c r="I40" s="44"/>
      <c r="J40" s="44">
        <v>650</v>
      </c>
      <c r="K40" s="44">
        <v>600</v>
      </c>
      <c r="L40" s="44">
        <v>0</v>
      </c>
      <c r="M40" s="45"/>
      <c r="N40" s="45">
        <v>1000</v>
      </c>
    </row>
    <row r="41" spans="1:14" ht="15">
      <c r="A41" s="28"/>
      <c r="B41" s="41" t="s">
        <v>143</v>
      </c>
      <c r="C41" s="32"/>
      <c r="D41" s="32"/>
      <c r="E41" s="44"/>
      <c r="F41" s="44"/>
      <c r="G41" s="44"/>
      <c r="H41" s="44"/>
      <c r="I41" s="44"/>
      <c r="J41" s="44"/>
      <c r="K41" s="44"/>
      <c r="L41" s="44"/>
      <c r="M41" s="45"/>
      <c r="N41" s="45">
        <v>100</v>
      </c>
    </row>
    <row r="42" spans="1:14" ht="15">
      <c r="A42" s="28"/>
      <c r="B42" s="32"/>
      <c r="C42" s="31" t="s">
        <v>80</v>
      </c>
      <c r="D42" s="32"/>
      <c r="E42" s="35"/>
      <c r="F42" s="35"/>
      <c r="G42" s="35"/>
      <c r="H42" s="35">
        <f>SUM(H22:H40)</f>
        <v>73867.70999999999</v>
      </c>
      <c r="I42" s="35">
        <v>69347.75</v>
      </c>
      <c r="J42" s="35">
        <f>SUM(J22:J40)</f>
        <v>72138</v>
      </c>
      <c r="K42" s="35">
        <f>SUM(K22:K40)</f>
        <v>70650</v>
      </c>
      <c r="L42" s="35">
        <f>SUM(L22:L40)</f>
        <v>73050</v>
      </c>
      <c r="M42" s="37">
        <f>SUM(M22:M41)</f>
        <v>69861.6</v>
      </c>
      <c r="N42" s="37">
        <f>SUM(N22:N41)</f>
        <v>74405</v>
      </c>
    </row>
    <row r="43" spans="1:14" ht="15.75" thickBot="1">
      <c r="A43" s="28"/>
      <c r="B43" s="46"/>
      <c r="C43" s="46"/>
      <c r="D43" s="46"/>
      <c r="E43" s="47"/>
      <c r="F43" s="48"/>
      <c r="G43" s="47"/>
      <c r="H43" s="47"/>
      <c r="I43" s="47"/>
      <c r="J43" s="47"/>
      <c r="K43" s="47"/>
      <c r="L43" s="47"/>
      <c r="M43" s="98"/>
      <c r="N43" s="98"/>
    </row>
    <row r="44" spans="1:14" ht="15.75" thickBot="1">
      <c r="A44" s="49" t="s">
        <v>81</v>
      </c>
      <c r="B44" s="50"/>
      <c r="C44" s="50"/>
      <c r="D44" s="50"/>
      <c r="E44" s="51"/>
      <c r="F44" s="51"/>
      <c r="G44" s="51"/>
      <c r="H44" s="51">
        <f aca="true" t="shared" si="2" ref="H44:M44">H11+H20+H42</f>
        <v>152277.15999999997</v>
      </c>
      <c r="I44" s="51">
        <f t="shared" si="2"/>
        <v>133344.96</v>
      </c>
      <c r="J44" s="51">
        <f t="shared" si="2"/>
        <v>155238</v>
      </c>
      <c r="K44" s="51">
        <f t="shared" si="2"/>
        <v>156750</v>
      </c>
      <c r="L44" s="51">
        <f t="shared" si="2"/>
        <v>160450</v>
      </c>
      <c r="M44" s="51">
        <f t="shared" si="2"/>
        <v>157961.6</v>
      </c>
      <c r="N44" s="51">
        <f>N11+N20+N42</f>
        <v>161555</v>
      </c>
    </row>
    <row r="45" spans="1:14" ht="15.75" thickTop="1">
      <c r="A45" s="26" t="s">
        <v>82</v>
      </c>
      <c r="B45" s="28"/>
      <c r="C45" s="28"/>
      <c r="D45" s="28"/>
      <c r="E45" s="19"/>
      <c r="F45" s="34"/>
      <c r="G45" s="19"/>
      <c r="H45" s="19"/>
      <c r="I45" s="19"/>
      <c r="J45" s="19"/>
      <c r="K45" s="19"/>
      <c r="L45" s="19"/>
      <c r="M45" s="96"/>
      <c r="N45" s="96"/>
    </row>
    <row r="46" spans="1:14" ht="15">
      <c r="A46" s="28" t="s">
        <v>27</v>
      </c>
      <c r="B46" s="31" t="s">
        <v>83</v>
      </c>
      <c r="C46" s="31"/>
      <c r="D46" s="32"/>
      <c r="E46" s="21"/>
      <c r="F46" s="52"/>
      <c r="G46" s="21"/>
      <c r="H46" s="21"/>
      <c r="I46" s="21"/>
      <c r="J46" s="21"/>
      <c r="K46" s="21"/>
      <c r="L46" s="21"/>
      <c r="M46" s="97"/>
      <c r="N46" s="97"/>
    </row>
    <row r="47" spans="1:14" ht="15">
      <c r="A47" s="36"/>
      <c r="B47" s="32" t="s">
        <v>84</v>
      </c>
      <c r="C47" s="32"/>
      <c r="D47" s="32"/>
      <c r="E47" s="45"/>
      <c r="F47" s="45"/>
      <c r="G47" s="45"/>
      <c r="H47" s="45">
        <v>51832</v>
      </c>
      <c r="I47" s="45">
        <v>53504</v>
      </c>
      <c r="J47" s="45">
        <v>55000</v>
      </c>
      <c r="K47" s="45">
        <v>55134.2</v>
      </c>
      <c r="L47" s="45">
        <v>57057</v>
      </c>
      <c r="M47" s="45">
        <v>56973.4</v>
      </c>
      <c r="N47" s="45">
        <v>56430</v>
      </c>
    </row>
    <row r="48" spans="1:14" ht="15">
      <c r="A48" s="28"/>
      <c r="B48" s="32"/>
      <c r="C48" s="31" t="s">
        <v>29</v>
      </c>
      <c r="D48" s="32"/>
      <c r="E48" s="35"/>
      <c r="F48" s="35"/>
      <c r="G48" s="35"/>
      <c r="H48" s="35">
        <f>H47</f>
        <v>51832</v>
      </c>
      <c r="I48" s="35">
        <v>53504</v>
      </c>
      <c r="J48" s="35">
        <f>J47</f>
        <v>55000</v>
      </c>
      <c r="K48" s="35">
        <f>K47</f>
        <v>55134.2</v>
      </c>
      <c r="L48" s="35">
        <f>L47</f>
        <v>57057</v>
      </c>
      <c r="M48" s="37">
        <v>56973.4</v>
      </c>
      <c r="N48" s="37">
        <f>N47</f>
        <v>56430</v>
      </c>
    </row>
    <row r="49" spans="1:14" ht="15">
      <c r="A49" s="28" t="s">
        <v>30</v>
      </c>
      <c r="B49" s="31" t="s">
        <v>85</v>
      </c>
      <c r="C49" s="31"/>
      <c r="D49" s="32"/>
      <c r="E49" s="53"/>
      <c r="F49" s="33"/>
      <c r="G49" s="53"/>
      <c r="H49" s="53"/>
      <c r="I49" s="53"/>
      <c r="J49" s="53"/>
      <c r="K49" s="53"/>
      <c r="L49" s="53"/>
      <c r="M49" s="99"/>
      <c r="N49" s="99"/>
    </row>
    <row r="50" spans="1:14" ht="15">
      <c r="A50" s="28"/>
      <c r="B50" s="32" t="s">
        <v>86</v>
      </c>
      <c r="C50" s="32"/>
      <c r="D50" s="32"/>
      <c r="E50" s="54"/>
      <c r="F50" s="37"/>
      <c r="G50" s="54"/>
      <c r="H50" s="35">
        <v>278.81</v>
      </c>
      <c r="I50" s="35">
        <v>500</v>
      </c>
      <c r="J50" s="35">
        <v>450</v>
      </c>
      <c r="K50" s="35">
        <v>700</v>
      </c>
      <c r="L50" s="35">
        <v>500</v>
      </c>
      <c r="M50" s="37">
        <v>700</v>
      </c>
      <c r="N50" s="37">
        <v>700</v>
      </c>
    </row>
    <row r="51" spans="1:14" ht="15">
      <c r="A51" s="28"/>
      <c r="B51" s="32"/>
      <c r="C51" s="31" t="s">
        <v>32</v>
      </c>
      <c r="D51" s="32"/>
      <c r="E51" s="35"/>
      <c r="F51" s="35"/>
      <c r="G51" s="35"/>
      <c r="H51" s="35">
        <f>SUM(H50)</f>
        <v>278.81</v>
      </c>
      <c r="I51" s="35">
        <f>SUM(I50)</f>
        <v>500</v>
      </c>
      <c r="J51" s="35">
        <f>SUM(J50)</f>
        <v>450</v>
      </c>
      <c r="K51" s="35">
        <v>700</v>
      </c>
      <c r="L51" s="35">
        <f>SUM(L50)</f>
        <v>500</v>
      </c>
      <c r="M51" s="37">
        <v>700</v>
      </c>
      <c r="N51" s="37">
        <v>700</v>
      </c>
    </row>
    <row r="52" spans="1:14" ht="15">
      <c r="A52" s="28" t="s">
        <v>33</v>
      </c>
      <c r="B52" s="31" t="s">
        <v>87</v>
      </c>
      <c r="C52" s="32"/>
      <c r="D52" s="32"/>
      <c r="E52" s="53"/>
      <c r="F52" s="33"/>
      <c r="G52" s="53"/>
      <c r="H52" s="53"/>
      <c r="I52" s="53"/>
      <c r="J52" s="53"/>
      <c r="K52" s="53"/>
      <c r="L52" s="53"/>
      <c r="M52" s="99"/>
      <c r="N52" s="99"/>
    </row>
    <row r="53" spans="1:14" ht="15">
      <c r="A53" s="36"/>
      <c r="B53" s="32" t="s">
        <v>88</v>
      </c>
      <c r="C53" s="32"/>
      <c r="D53" s="32"/>
      <c r="E53" s="37"/>
      <c r="F53" s="37"/>
      <c r="G53" s="37"/>
      <c r="H53" s="35">
        <v>607.5</v>
      </c>
      <c r="I53" s="35">
        <v>607.5</v>
      </c>
      <c r="J53" s="35">
        <v>650</v>
      </c>
      <c r="K53" s="35">
        <v>566</v>
      </c>
      <c r="L53" s="35">
        <v>566</v>
      </c>
      <c r="M53" s="37">
        <v>600</v>
      </c>
      <c r="N53" s="37">
        <v>600</v>
      </c>
    </row>
    <row r="54" spans="1:14" ht="15">
      <c r="A54" s="28"/>
      <c r="B54" s="32"/>
      <c r="C54" s="31" t="s">
        <v>35</v>
      </c>
      <c r="D54" s="32"/>
      <c r="E54" s="35"/>
      <c r="F54" s="35"/>
      <c r="G54" s="35"/>
      <c r="H54" s="35">
        <f>SUM(H53)</f>
        <v>607.5</v>
      </c>
      <c r="I54" s="35">
        <v>607.5</v>
      </c>
      <c r="J54" s="35">
        <f>SUM(J53)</f>
        <v>650</v>
      </c>
      <c r="K54" s="35">
        <v>566</v>
      </c>
      <c r="L54" s="35">
        <f>SUM(L53)</f>
        <v>566</v>
      </c>
      <c r="M54" s="37">
        <f>SUM(M53)</f>
        <v>600</v>
      </c>
      <c r="N54" s="37">
        <f>SUM(N53)</f>
        <v>600</v>
      </c>
    </row>
    <row r="55" spans="1:14" ht="15">
      <c r="A55" s="28" t="s">
        <v>38</v>
      </c>
      <c r="B55" s="31" t="s">
        <v>89</v>
      </c>
      <c r="C55" s="31"/>
      <c r="D55" s="32"/>
      <c r="E55" s="53"/>
      <c r="F55" s="33"/>
      <c r="G55" s="53"/>
      <c r="H55" s="53"/>
      <c r="I55" s="53"/>
      <c r="J55" s="53"/>
      <c r="K55" s="53"/>
      <c r="L55" s="53"/>
      <c r="M55" s="99"/>
      <c r="N55" s="99"/>
    </row>
    <row r="56" spans="1:14" ht="15">
      <c r="A56" s="28"/>
      <c r="B56" s="32" t="s">
        <v>90</v>
      </c>
      <c r="C56" s="32"/>
      <c r="D56" s="32"/>
      <c r="E56" s="35"/>
      <c r="F56" s="37"/>
      <c r="G56" s="37"/>
      <c r="H56" s="35">
        <v>998.55</v>
      </c>
      <c r="I56" s="35">
        <v>451.37</v>
      </c>
      <c r="J56" s="35">
        <v>1000</v>
      </c>
      <c r="K56" s="35">
        <v>1500</v>
      </c>
      <c r="L56" s="35">
        <v>1500</v>
      </c>
      <c r="M56" s="37">
        <v>1500</v>
      </c>
      <c r="N56" s="37">
        <v>1500</v>
      </c>
    </row>
    <row r="57" spans="1:14" ht="15">
      <c r="A57" s="28"/>
      <c r="B57" s="32"/>
      <c r="C57" s="31" t="s">
        <v>46</v>
      </c>
      <c r="D57" s="32"/>
      <c r="E57" s="35"/>
      <c r="F57" s="35"/>
      <c r="G57" s="35"/>
      <c r="H57" s="35">
        <f>H56</f>
        <v>998.55</v>
      </c>
      <c r="I57" s="35">
        <v>451.37</v>
      </c>
      <c r="J57" s="35">
        <f>J56</f>
        <v>1000</v>
      </c>
      <c r="K57" s="35">
        <v>1500</v>
      </c>
      <c r="L57" s="35">
        <f>SUM(L56)</f>
        <v>1500</v>
      </c>
      <c r="M57" s="37">
        <f>SUM(M56)</f>
        <v>1500</v>
      </c>
      <c r="N57" s="37">
        <f>SUM(N56)</f>
        <v>1500</v>
      </c>
    </row>
    <row r="58" spans="1:14" ht="15">
      <c r="A58" s="28" t="s">
        <v>91</v>
      </c>
      <c r="B58" s="31" t="s">
        <v>92</v>
      </c>
      <c r="C58" s="31"/>
      <c r="D58" s="32"/>
      <c r="E58" s="55"/>
      <c r="F58" s="52"/>
      <c r="G58" s="55"/>
      <c r="H58" s="55"/>
      <c r="I58" s="55"/>
      <c r="J58" s="55"/>
      <c r="K58" s="55"/>
      <c r="L58" s="55"/>
      <c r="M58" s="100"/>
      <c r="N58" s="100"/>
    </row>
    <row r="59" spans="1:15" ht="15">
      <c r="A59" s="36"/>
      <c r="B59" s="32" t="s">
        <v>145</v>
      </c>
      <c r="C59" s="32"/>
      <c r="D59" s="32"/>
      <c r="E59" s="37"/>
      <c r="F59" s="37"/>
      <c r="G59" s="37"/>
      <c r="H59" s="37">
        <v>48.8</v>
      </c>
      <c r="I59" s="37"/>
      <c r="J59" s="37">
        <v>4000</v>
      </c>
      <c r="K59" s="37">
        <v>1000</v>
      </c>
      <c r="L59" s="37">
        <v>2000</v>
      </c>
      <c r="M59" s="37">
        <v>2000</v>
      </c>
      <c r="N59" s="37">
        <v>2000</v>
      </c>
      <c r="O59" t="s">
        <v>1</v>
      </c>
    </row>
    <row r="60" spans="1:14" ht="15">
      <c r="A60" s="36"/>
      <c r="B60" s="32" t="s">
        <v>93</v>
      </c>
      <c r="C60" s="32"/>
      <c r="D60" s="56"/>
      <c r="E60" s="37"/>
      <c r="F60" s="37"/>
      <c r="G60" s="37"/>
      <c r="H60" s="35">
        <v>195.2</v>
      </c>
      <c r="I60" s="35"/>
      <c r="J60" s="35"/>
      <c r="K60" s="35">
        <v>500</v>
      </c>
      <c r="L60" s="35">
        <v>500</v>
      </c>
      <c r="M60" s="37">
        <v>500</v>
      </c>
      <c r="N60" s="37"/>
    </row>
    <row r="61" spans="1:14" ht="15">
      <c r="A61" s="36"/>
      <c r="B61" s="32" t="s">
        <v>94</v>
      </c>
      <c r="C61" s="32"/>
      <c r="D61" s="56"/>
      <c r="E61" s="37"/>
      <c r="F61" s="37"/>
      <c r="G61" s="37"/>
      <c r="H61" s="35">
        <v>1491.61</v>
      </c>
      <c r="I61" s="35"/>
      <c r="J61" s="35">
        <v>2000</v>
      </c>
      <c r="K61" s="35">
        <v>2000</v>
      </c>
      <c r="L61" s="35">
        <v>2000</v>
      </c>
      <c r="M61" s="37">
        <v>2000</v>
      </c>
      <c r="N61" s="37">
        <v>1500</v>
      </c>
    </row>
    <row r="62" spans="1:14" ht="15.75" thickBot="1">
      <c r="A62" s="28"/>
      <c r="B62" s="46"/>
      <c r="C62" s="57" t="s">
        <v>95</v>
      </c>
      <c r="D62" s="46"/>
      <c r="E62" s="38"/>
      <c r="F62" s="38"/>
      <c r="G62" s="38"/>
      <c r="H62" s="38">
        <f>SUM(H59:H61)</f>
        <v>1735.61</v>
      </c>
      <c r="I62" s="38">
        <v>2072.96</v>
      </c>
      <c r="J62" s="38">
        <f>SUM(J59:J61)</f>
        <v>6000</v>
      </c>
      <c r="K62" s="38">
        <f>SUM(K59:K61)</f>
        <v>3500</v>
      </c>
      <c r="L62" s="38">
        <f>SUM(L59:L61)</f>
        <v>4500</v>
      </c>
      <c r="M62" s="23">
        <f>SUM(M59:M61)</f>
        <v>4500</v>
      </c>
      <c r="N62" s="23">
        <f>SUM(N59:N61)</f>
        <v>3500</v>
      </c>
    </row>
    <row r="63" spans="1:14" ht="15.75" thickBot="1">
      <c r="A63" s="49" t="s">
        <v>96</v>
      </c>
      <c r="B63" s="50"/>
      <c r="C63" s="50"/>
      <c r="D63" s="50"/>
      <c r="E63" s="58"/>
      <c r="F63" s="58"/>
      <c r="G63" s="58"/>
      <c r="H63" s="58">
        <f aca="true" t="shared" si="3" ref="H63:M63">H48+H51+H54+H57+H62</f>
        <v>55452.47</v>
      </c>
      <c r="I63" s="58">
        <f t="shared" si="3"/>
        <v>57135.83</v>
      </c>
      <c r="J63" s="58">
        <f t="shared" si="3"/>
        <v>63100</v>
      </c>
      <c r="K63" s="58">
        <f t="shared" si="3"/>
        <v>61400.2</v>
      </c>
      <c r="L63" s="58">
        <f t="shared" si="3"/>
        <v>64123</v>
      </c>
      <c r="M63" s="68">
        <f t="shared" si="3"/>
        <v>64273.4</v>
      </c>
      <c r="N63" s="68">
        <f>N48+N51+N54+N57+N62</f>
        <v>62730</v>
      </c>
    </row>
    <row r="64" spans="1:14" ht="15">
      <c r="A64" s="26" t="s">
        <v>97</v>
      </c>
      <c r="B64" s="28"/>
      <c r="C64" s="28"/>
      <c r="D64" s="28"/>
      <c r="E64" s="59"/>
      <c r="F64" s="34"/>
      <c r="G64" s="59"/>
      <c r="H64" s="59"/>
      <c r="I64" s="59"/>
      <c r="J64" s="59"/>
      <c r="K64" s="59"/>
      <c r="L64" s="59"/>
      <c r="M64" s="101"/>
      <c r="N64" s="101"/>
    </row>
    <row r="65" spans="1:14" ht="15">
      <c r="A65" s="28" t="s">
        <v>98</v>
      </c>
      <c r="B65" s="60" t="s">
        <v>99</v>
      </c>
      <c r="C65" s="31"/>
      <c r="D65" s="31"/>
      <c r="E65" s="55"/>
      <c r="F65" s="52"/>
      <c r="G65" s="55"/>
      <c r="H65" s="55"/>
      <c r="I65" s="55"/>
      <c r="J65" s="55"/>
      <c r="K65" s="55"/>
      <c r="L65" s="55"/>
      <c r="M65" s="100"/>
      <c r="N65" s="100"/>
    </row>
    <row r="66" spans="1:14" ht="15">
      <c r="A66" s="28"/>
      <c r="B66" s="61" t="s">
        <v>100</v>
      </c>
      <c r="C66" s="62"/>
      <c r="D66" s="62"/>
      <c r="E66" s="37"/>
      <c r="F66" s="37"/>
      <c r="G66" s="37"/>
      <c r="H66" s="37">
        <v>4000</v>
      </c>
      <c r="I66" s="37">
        <v>4000</v>
      </c>
      <c r="J66" s="37">
        <v>4000</v>
      </c>
      <c r="K66" s="37">
        <v>4200</v>
      </c>
      <c r="L66" s="37">
        <v>4200</v>
      </c>
      <c r="M66" s="37">
        <v>4200</v>
      </c>
      <c r="N66" s="37">
        <v>4200</v>
      </c>
    </row>
    <row r="67" spans="1:14" ht="15.75" thickBot="1">
      <c r="A67" s="28"/>
      <c r="B67" s="63"/>
      <c r="C67" s="64" t="s">
        <v>101</v>
      </c>
      <c r="D67" s="36"/>
      <c r="E67" s="65"/>
      <c r="F67" s="65"/>
      <c r="G67" s="65"/>
      <c r="H67" s="65">
        <f aca="true" t="shared" si="4" ref="H67:K68">SUM(H66)</f>
        <v>4000</v>
      </c>
      <c r="I67" s="65">
        <f t="shared" si="4"/>
        <v>4000</v>
      </c>
      <c r="J67" s="65">
        <f t="shared" si="4"/>
        <v>4000</v>
      </c>
      <c r="K67" s="65">
        <f t="shared" si="4"/>
        <v>4200</v>
      </c>
      <c r="L67" s="65">
        <f aca="true" t="shared" si="5" ref="L67:N68">SUM(L66)</f>
        <v>4200</v>
      </c>
      <c r="M67" s="65">
        <f t="shared" si="5"/>
        <v>4200</v>
      </c>
      <c r="N67" s="65">
        <f t="shared" si="5"/>
        <v>4200</v>
      </c>
    </row>
    <row r="68" spans="1:14" ht="15.75" thickBot="1">
      <c r="A68" s="49" t="s">
        <v>102</v>
      </c>
      <c r="B68" s="66"/>
      <c r="C68" s="67"/>
      <c r="D68" s="67"/>
      <c r="E68" s="58"/>
      <c r="F68" s="68"/>
      <c r="G68" s="58"/>
      <c r="H68" s="58">
        <f t="shared" si="4"/>
        <v>4000</v>
      </c>
      <c r="I68" s="58">
        <f t="shared" si="4"/>
        <v>4000</v>
      </c>
      <c r="J68" s="58">
        <f t="shared" si="4"/>
        <v>4000</v>
      </c>
      <c r="K68" s="58">
        <f t="shared" si="4"/>
        <v>4200</v>
      </c>
      <c r="L68" s="58">
        <f t="shared" si="5"/>
        <v>4200</v>
      </c>
      <c r="M68" s="68">
        <f t="shared" si="5"/>
        <v>4200</v>
      </c>
      <c r="N68" s="68">
        <f t="shared" si="5"/>
        <v>4200</v>
      </c>
    </row>
    <row r="69" spans="1:14" ht="15.75" thickBot="1">
      <c r="A69" s="28"/>
      <c r="B69" s="28"/>
      <c r="C69" s="28"/>
      <c r="D69" s="28"/>
      <c r="E69" s="59"/>
      <c r="F69" s="34"/>
      <c r="G69" s="59"/>
      <c r="H69" s="59"/>
      <c r="I69" s="59"/>
      <c r="J69" s="59"/>
      <c r="K69" s="59"/>
      <c r="L69" s="59"/>
      <c r="M69" s="101"/>
      <c r="N69" s="101"/>
    </row>
    <row r="70" spans="1:14" ht="15.75" thickBot="1">
      <c r="A70" s="69" t="s">
        <v>103</v>
      </c>
      <c r="B70" s="69"/>
      <c r="C70" s="69"/>
      <c r="D70" s="69"/>
      <c r="E70" s="68"/>
      <c r="F70" s="68"/>
      <c r="G70" s="68"/>
      <c r="H70" s="68">
        <f aca="true" t="shared" si="6" ref="H70:M70">H44+H63+H68</f>
        <v>211729.62999999998</v>
      </c>
      <c r="I70" s="68">
        <f t="shared" si="6"/>
        <v>194480.78999999998</v>
      </c>
      <c r="J70" s="68">
        <f t="shared" si="6"/>
        <v>222338</v>
      </c>
      <c r="K70" s="68">
        <f t="shared" si="6"/>
        <v>222350.2</v>
      </c>
      <c r="L70" s="68">
        <f t="shared" si="6"/>
        <v>228773</v>
      </c>
      <c r="M70" s="68">
        <f t="shared" si="6"/>
        <v>226435</v>
      </c>
      <c r="N70" s="68">
        <f>N44+N63+N68</f>
        <v>228485</v>
      </c>
    </row>
    <row r="71" spans="1:14" ht="15">
      <c r="A71" s="19"/>
      <c r="B71" s="19"/>
      <c r="C71" s="19"/>
      <c r="D71" s="19"/>
      <c r="E71" s="70"/>
      <c r="F71" s="71"/>
      <c r="G71" s="70"/>
      <c r="H71" s="70"/>
      <c r="I71" s="70"/>
      <c r="J71" s="70"/>
      <c r="K71" s="70"/>
      <c r="L71" s="70"/>
      <c r="M71" s="102"/>
      <c r="N71" s="102"/>
    </row>
    <row r="72" spans="1:14" ht="15">
      <c r="A72" s="22" t="s">
        <v>104</v>
      </c>
      <c r="B72" s="28"/>
      <c r="C72" s="28"/>
      <c r="D72" s="28"/>
      <c r="E72" s="70"/>
      <c r="F72" s="71"/>
      <c r="G72" s="70"/>
      <c r="H72" s="70"/>
      <c r="I72" s="70"/>
      <c r="J72" s="70"/>
      <c r="K72" s="70"/>
      <c r="L72" s="70"/>
      <c r="M72" s="102"/>
      <c r="N72" s="102"/>
    </row>
    <row r="73" spans="1:14" ht="15">
      <c r="A73" s="26" t="s">
        <v>105</v>
      </c>
      <c r="B73" s="28"/>
      <c r="C73" s="28"/>
      <c r="D73" s="28"/>
      <c r="E73" s="70"/>
      <c r="F73" s="71"/>
      <c r="G73" s="70"/>
      <c r="H73" s="70"/>
      <c r="I73" s="70"/>
      <c r="J73" s="70"/>
      <c r="K73" s="70"/>
      <c r="L73" s="70"/>
      <c r="M73" s="102"/>
      <c r="N73" s="102"/>
    </row>
    <row r="74" spans="1:14" ht="15">
      <c r="A74" s="28" t="s">
        <v>106</v>
      </c>
      <c r="B74" s="57" t="s">
        <v>107</v>
      </c>
      <c r="C74" s="57"/>
      <c r="D74" s="57"/>
      <c r="E74" s="70"/>
      <c r="F74" s="71"/>
      <c r="G74" s="70"/>
      <c r="H74" s="70"/>
      <c r="I74" s="70"/>
      <c r="J74" s="70"/>
      <c r="K74" s="70"/>
      <c r="L74" s="70"/>
      <c r="M74" s="102"/>
      <c r="N74" s="102"/>
    </row>
    <row r="75" spans="1:14" ht="15">
      <c r="A75" s="28"/>
      <c r="B75" s="32" t="s">
        <v>108</v>
      </c>
      <c r="C75" s="32"/>
      <c r="D75" s="72"/>
      <c r="E75" s="45"/>
      <c r="F75" s="45"/>
      <c r="G75" s="45"/>
      <c r="H75" s="45">
        <v>178.9</v>
      </c>
      <c r="I75" s="45"/>
      <c r="J75" s="45"/>
      <c r="K75" s="45"/>
      <c r="L75" s="45">
        <v>1400</v>
      </c>
      <c r="M75" s="45">
        <v>1400</v>
      </c>
      <c r="N75" s="45">
        <v>1400</v>
      </c>
    </row>
    <row r="76" spans="1:14" ht="15">
      <c r="A76" s="28"/>
      <c r="B76" s="32" t="s">
        <v>109</v>
      </c>
      <c r="C76" s="32"/>
      <c r="D76" s="72"/>
      <c r="E76" s="44"/>
      <c r="F76" s="45"/>
      <c r="G76" s="44"/>
      <c r="H76" s="45"/>
      <c r="I76" s="45"/>
      <c r="J76" s="45">
        <v>1500</v>
      </c>
      <c r="K76" s="45">
        <v>2000</v>
      </c>
      <c r="L76" s="45">
        <v>500</v>
      </c>
      <c r="M76" s="45">
        <v>500</v>
      </c>
      <c r="N76" s="45">
        <v>500</v>
      </c>
    </row>
    <row r="77" spans="1:14" ht="15">
      <c r="A77" s="28"/>
      <c r="B77" s="46" t="s">
        <v>110</v>
      </c>
      <c r="C77" s="73"/>
      <c r="D77" s="28"/>
      <c r="E77" s="74"/>
      <c r="F77" s="75"/>
      <c r="G77" s="74"/>
      <c r="H77" s="75">
        <v>92.72</v>
      </c>
      <c r="I77" s="75"/>
      <c r="J77" s="75">
        <v>200</v>
      </c>
      <c r="K77" s="75">
        <v>100</v>
      </c>
      <c r="L77" s="75">
        <v>100</v>
      </c>
      <c r="M77" s="75">
        <v>100</v>
      </c>
      <c r="N77" s="75"/>
    </row>
    <row r="78" spans="1:14" ht="15">
      <c r="A78" s="28"/>
      <c r="B78" s="46"/>
      <c r="C78" s="57" t="s">
        <v>111</v>
      </c>
      <c r="D78" s="28"/>
      <c r="E78" s="38"/>
      <c r="F78" s="23"/>
      <c r="G78" s="38"/>
      <c r="H78" s="38">
        <f>SUM(H75:H77)</f>
        <v>271.62</v>
      </c>
      <c r="I78" s="38">
        <v>1041.68</v>
      </c>
      <c r="J78" s="38">
        <f>SUM(J75:J77)</f>
        <v>1700</v>
      </c>
      <c r="K78" s="38">
        <f>SUM(K75:K77)</f>
        <v>2100</v>
      </c>
      <c r="L78" s="38">
        <f>SUM(L75:L77)</f>
        <v>2000</v>
      </c>
      <c r="M78" s="23">
        <f>SUM(M75:M77)</f>
        <v>2000</v>
      </c>
      <c r="N78" s="23">
        <f>SUM(N75:N77)</f>
        <v>1900</v>
      </c>
    </row>
    <row r="79" spans="1:14" ht="15.75" thickBot="1">
      <c r="A79" s="28" t="s">
        <v>112</v>
      </c>
      <c r="B79" s="36" t="s">
        <v>113</v>
      </c>
      <c r="C79" s="19"/>
      <c r="D79" s="19"/>
      <c r="E79" s="76"/>
      <c r="F79" s="77"/>
      <c r="G79" s="76"/>
      <c r="H79" s="76"/>
      <c r="I79" s="76"/>
      <c r="J79" s="76"/>
      <c r="K79" s="76"/>
      <c r="L79" s="76"/>
      <c r="M79" s="103"/>
      <c r="N79" s="103"/>
    </row>
    <row r="80" spans="1:14" ht="15.75" thickBot="1">
      <c r="A80" s="69" t="s">
        <v>114</v>
      </c>
      <c r="B80" s="69"/>
      <c r="C80" s="69"/>
      <c r="D80" s="69"/>
      <c r="E80" s="58"/>
      <c r="F80" s="58"/>
      <c r="G80" s="58"/>
      <c r="H80" s="58">
        <f aca="true" t="shared" si="7" ref="H80:M80">H78</f>
        <v>271.62</v>
      </c>
      <c r="I80" s="58">
        <f t="shared" si="7"/>
        <v>1041.68</v>
      </c>
      <c r="J80" s="58">
        <f t="shared" si="7"/>
        <v>1700</v>
      </c>
      <c r="K80" s="58">
        <f t="shared" si="7"/>
        <v>2100</v>
      </c>
      <c r="L80" s="58">
        <f t="shared" si="7"/>
        <v>2000</v>
      </c>
      <c r="M80" s="68">
        <f t="shared" si="7"/>
        <v>2000</v>
      </c>
      <c r="N80" s="68">
        <f>N78</f>
        <v>1900</v>
      </c>
    </row>
    <row r="81" spans="1:14" ht="15">
      <c r="A81" s="19"/>
      <c r="B81" s="19"/>
      <c r="C81" s="19"/>
      <c r="D81" s="19"/>
      <c r="E81" s="78"/>
      <c r="F81" s="79"/>
      <c r="G81" s="78"/>
      <c r="H81" s="78"/>
      <c r="I81" s="78"/>
      <c r="J81" s="78"/>
      <c r="K81" s="78"/>
      <c r="L81" s="78"/>
      <c r="M81" s="104"/>
      <c r="N81" s="104"/>
    </row>
    <row r="82" spans="1:14" ht="15">
      <c r="A82" s="22" t="s">
        <v>37</v>
      </c>
      <c r="B82" s="28"/>
      <c r="C82" s="28"/>
      <c r="D82" s="19"/>
      <c r="E82" s="59"/>
      <c r="F82" s="34"/>
      <c r="G82" s="59"/>
      <c r="H82" s="59"/>
      <c r="I82" s="59"/>
      <c r="J82" s="59"/>
      <c r="K82" s="59"/>
      <c r="L82" s="59"/>
      <c r="M82" s="101"/>
      <c r="N82" s="101"/>
    </row>
    <row r="83" spans="1:14" ht="15">
      <c r="A83" s="28" t="s">
        <v>115</v>
      </c>
      <c r="B83" s="28" t="s">
        <v>116</v>
      </c>
      <c r="C83" s="28"/>
      <c r="D83" s="19"/>
      <c r="E83" s="55"/>
      <c r="F83" s="52"/>
      <c r="G83" s="55"/>
      <c r="H83" s="55"/>
      <c r="I83" s="55"/>
      <c r="J83" s="55"/>
      <c r="K83" s="55"/>
      <c r="L83" s="55"/>
      <c r="M83" s="100"/>
      <c r="N83" s="100"/>
    </row>
    <row r="84" spans="1:14" ht="15">
      <c r="A84" s="28"/>
      <c r="B84" s="32" t="s">
        <v>117</v>
      </c>
      <c r="C84" s="32"/>
      <c r="D84" s="80"/>
      <c r="E84" s="44"/>
      <c r="F84" s="45"/>
      <c r="G84" s="45"/>
      <c r="H84" s="45">
        <v>12210.05</v>
      </c>
      <c r="I84" s="45"/>
      <c r="J84" s="45">
        <v>13000</v>
      </c>
      <c r="K84" s="45">
        <v>14500</v>
      </c>
      <c r="L84" s="45">
        <v>14500</v>
      </c>
      <c r="M84" s="45">
        <v>14500</v>
      </c>
      <c r="N84" s="45">
        <v>14500</v>
      </c>
    </row>
    <row r="85" spans="1:14" ht="15">
      <c r="A85" s="28"/>
      <c r="B85" s="32" t="s">
        <v>118</v>
      </c>
      <c r="C85" s="32"/>
      <c r="D85" s="80"/>
      <c r="E85" s="44"/>
      <c r="F85" s="44"/>
      <c r="G85" s="45"/>
      <c r="H85" s="45">
        <v>5044.99</v>
      </c>
      <c r="I85" s="45"/>
      <c r="J85" s="45">
        <v>5500</v>
      </c>
      <c r="K85" s="45">
        <v>6500</v>
      </c>
      <c r="L85" s="45">
        <v>6500</v>
      </c>
      <c r="M85" s="45">
        <v>6500</v>
      </c>
      <c r="N85" s="45">
        <v>6500</v>
      </c>
    </row>
    <row r="86" spans="1:14" ht="15">
      <c r="A86" s="28"/>
      <c r="B86" s="32" t="s">
        <v>119</v>
      </c>
      <c r="C86" s="32"/>
      <c r="D86" s="80"/>
      <c r="E86" s="44"/>
      <c r="F86" s="44"/>
      <c r="G86" s="45"/>
      <c r="H86" s="44">
        <v>340.4</v>
      </c>
      <c r="I86" s="44"/>
      <c r="J86" s="44">
        <v>350</v>
      </c>
      <c r="K86" s="44">
        <v>350</v>
      </c>
      <c r="L86" s="44">
        <v>350</v>
      </c>
      <c r="M86" s="45">
        <v>350</v>
      </c>
      <c r="N86" s="45">
        <v>350</v>
      </c>
    </row>
    <row r="87" spans="1:14" ht="15">
      <c r="A87" s="28"/>
      <c r="B87" s="41" t="s">
        <v>120</v>
      </c>
      <c r="C87" s="32"/>
      <c r="D87" s="80"/>
      <c r="E87" s="44"/>
      <c r="F87" s="44"/>
      <c r="G87" s="45"/>
      <c r="H87" s="44"/>
      <c r="I87" s="44"/>
      <c r="J87" s="44"/>
      <c r="K87" s="44"/>
      <c r="L87" s="44"/>
      <c r="M87" s="45"/>
      <c r="N87" s="45"/>
    </row>
    <row r="88" spans="1:14" ht="15">
      <c r="A88" s="28"/>
      <c r="B88" s="81" t="s">
        <v>121</v>
      </c>
      <c r="C88" s="73"/>
      <c r="D88" s="19"/>
      <c r="E88" s="74"/>
      <c r="F88" s="74"/>
      <c r="G88" s="75"/>
      <c r="H88" s="74"/>
      <c r="I88" s="74"/>
      <c r="J88" s="74">
        <v>5000</v>
      </c>
      <c r="K88" s="74">
        <v>5000</v>
      </c>
      <c r="L88" s="74">
        <v>5000</v>
      </c>
      <c r="M88" s="75">
        <v>5000</v>
      </c>
      <c r="N88" s="75">
        <v>5000</v>
      </c>
    </row>
    <row r="89" spans="1:14" ht="15">
      <c r="A89" s="28"/>
      <c r="B89" s="81" t="s">
        <v>122</v>
      </c>
      <c r="C89" s="73"/>
      <c r="D89" s="19"/>
      <c r="E89" s="75"/>
      <c r="F89" s="75"/>
      <c r="G89" s="75"/>
      <c r="H89" s="74">
        <v>4444</v>
      </c>
      <c r="I89" s="74"/>
      <c r="J89" s="74">
        <v>3000</v>
      </c>
      <c r="K89" s="74">
        <v>3000</v>
      </c>
      <c r="L89" s="74">
        <v>3000</v>
      </c>
      <c r="M89" s="75">
        <v>3000</v>
      </c>
      <c r="N89" s="75">
        <v>3000</v>
      </c>
    </row>
    <row r="90" spans="1:14" ht="15.75" thickBot="1">
      <c r="A90" s="28"/>
      <c r="B90" s="46"/>
      <c r="C90" s="57" t="s">
        <v>123</v>
      </c>
      <c r="D90" s="19"/>
      <c r="E90" s="38"/>
      <c r="F90" s="38"/>
      <c r="G90" s="23"/>
      <c r="H90" s="38">
        <v>2663.93</v>
      </c>
      <c r="I90" s="38">
        <v>18077.35</v>
      </c>
      <c r="J90" s="38">
        <f>SUM(J84:J89)</f>
        <v>26850</v>
      </c>
      <c r="K90" s="38">
        <f>SUM(K84:K89)</f>
        <v>29350</v>
      </c>
      <c r="L90" s="38">
        <f>SUM(L84:L89)</f>
        <v>29350</v>
      </c>
      <c r="M90" s="23">
        <f>SUM(M84:M89)</f>
        <v>29350</v>
      </c>
      <c r="N90" s="23">
        <f>SUM(N84:N89)</f>
        <v>29350</v>
      </c>
    </row>
    <row r="91" spans="1:14" ht="15.75" thickBot="1">
      <c r="A91" s="69" t="s">
        <v>47</v>
      </c>
      <c r="B91" s="69"/>
      <c r="C91" s="69"/>
      <c r="D91" s="82"/>
      <c r="E91" s="58"/>
      <c r="F91" s="68"/>
      <c r="G91" s="68"/>
      <c r="H91" s="58">
        <f>SUM(H84:H90)</f>
        <v>24703.370000000003</v>
      </c>
      <c r="I91" s="58">
        <f aca="true" t="shared" si="8" ref="I91:N91">SUM(I90)</f>
        <v>18077.35</v>
      </c>
      <c r="J91" s="58">
        <f t="shared" si="8"/>
        <v>26850</v>
      </c>
      <c r="K91" s="58">
        <f t="shared" si="8"/>
        <v>29350</v>
      </c>
      <c r="L91" s="58">
        <f t="shared" si="8"/>
        <v>29350</v>
      </c>
      <c r="M91" s="68">
        <f t="shared" si="8"/>
        <v>29350</v>
      </c>
      <c r="N91" s="68">
        <f t="shared" si="8"/>
        <v>29350</v>
      </c>
    </row>
    <row r="92" spans="1:14" ht="15.75" thickBot="1">
      <c r="A92" s="28"/>
      <c r="B92" s="28"/>
      <c r="C92" s="28"/>
      <c r="D92" s="19"/>
      <c r="E92" s="59"/>
      <c r="F92" s="34"/>
      <c r="G92" s="59"/>
      <c r="H92" s="59"/>
      <c r="I92" s="59"/>
      <c r="J92" s="59"/>
      <c r="K92" s="59"/>
      <c r="L92" s="59"/>
      <c r="M92" s="101"/>
      <c r="N92" s="101"/>
    </row>
    <row r="93" spans="1:14" ht="15.75" thickBot="1">
      <c r="A93" s="210" t="s">
        <v>124</v>
      </c>
      <c r="B93" s="211"/>
      <c r="C93" s="211"/>
      <c r="D93" s="211"/>
      <c r="E93" s="68"/>
      <c r="F93" s="68"/>
      <c r="G93" s="68"/>
      <c r="H93" s="68">
        <f aca="true" t="shared" si="9" ref="H93:M93">H70+H80+H91</f>
        <v>236704.61999999997</v>
      </c>
      <c r="I93" s="68">
        <f t="shared" si="9"/>
        <v>213599.81999999998</v>
      </c>
      <c r="J93" s="68">
        <f t="shared" si="9"/>
        <v>250888</v>
      </c>
      <c r="K93" s="68">
        <f t="shared" si="9"/>
        <v>253800.2</v>
      </c>
      <c r="L93" s="68">
        <f t="shared" si="9"/>
        <v>260123</v>
      </c>
      <c r="M93" s="68">
        <f t="shared" si="9"/>
        <v>257785</v>
      </c>
      <c r="N93" s="68">
        <f>N70+N80+N91</f>
        <v>259735</v>
      </c>
    </row>
  </sheetData>
  <sheetProtection/>
  <mergeCells count="1">
    <mergeCell ref="A93:D93"/>
  </mergeCells>
  <printOptions/>
  <pageMargins left="0.7" right="0.7" top="0.75" bottom="0.75" header="0.3" footer="0.3"/>
  <pageSetup horizontalDpi="600" verticalDpi="600" orientation="landscape" paperSize="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ord03</cp:lastModifiedBy>
  <cp:lastPrinted>2023-10-26T12:10:36Z</cp:lastPrinted>
  <dcterms:created xsi:type="dcterms:W3CDTF">2017-02-25T19:01:16Z</dcterms:created>
  <dcterms:modified xsi:type="dcterms:W3CDTF">2023-12-04T13:18:41Z</dcterms:modified>
  <cp:category/>
  <cp:version/>
  <cp:contentType/>
  <cp:contentStatus/>
</cp:coreProperties>
</file>