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on\Documents\mion\clienti\ordine farmacisti\"/>
    </mc:Choice>
  </mc:AlternateContent>
  <xr:revisionPtr revIDLastSave="0" documentId="13_ncr:1_{E41B3469-787A-4AF8-B891-0459F10F5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zione amministrativa" sheetId="31" r:id="rId1"/>
    <sheet name="STATO PATRIMONIALE PASSIVO" sheetId="36" r:id="rId2"/>
    <sheet name="STATO PATRIMONIALE ATTIVO" sheetId="37" r:id="rId3"/>
    <sheet name="CONTO ECONOMICO PROVENTI" sheetId="38" r:id="rId4"/>
    <sheet name="conto economico costi" sheetId="39" r:id="rId5"/>
    <sheet name="Foglio1" sheetId="40" r:id="rId6"/>
  </sheets>
  <definedNames>
    <definedName name="_xlnm.Print_Area" localSheetId="0">'Situazione amministrativa'!$A$1:$G$37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31" l="1"/>
  <c r="G15" i="36" l="1"/>
  <c r="H34" i="37" l="1"/>
  <c r="H27" i="39" l="1"/>
  <c r="G20" i="39" l="1"/>
  <c r="H34" i="39" l="1"/>
  <c r="H20" i="39"/>
  <c r="H26" i="38"/>
  <c r="H14" i="38"/>
  <c r="H26" i="37"/>
  <c r="H15" i="36"/>
  <c r="H13" i="37"/>
  <c r="H33" i="36"/>
  <c r="H27" i="36"/>
  <c r="H21" i="36"/>
  <c r="G34" i="39"/>
  <c r="G27" i="39"/>
  <c r="G14" i="38"/>
  <c r="G26" i="38"/>
  <c r="G20" i="38"/>
  <c r="G13" i="37"/>
  <c r="G20" i="37"/>
  <c r="G34" i="37"/>
  <c r="G26" i="37"/>
  <c r="G33" i="36"/>
  <c r="G27" i="36"/>
  <c r="G21" i="36"/>
  <c r="G18" i="31"/>
  <c r="G15" i="31"/>
  <c r="G10" i="31"/>
  <c r="G7" i="31"/>
  <c r="G12" i="31" l="1"/>
  <c r="G29" i="38"/>
  <c r="H35" i="36"/>
  <c r="G35" i="36"/>
  <c r="G37" i="39"/>
  <c r="H37" i="39"/>
  <c r="H29" i="38"/>
  <c r="G39" i="37"/>
  <c r="G21" i="31"/>
  <c r="G32" i="31" l="1"/>
  <c r="G36" i="31" s="1"/>
  <c r="G39" i="39"/>
  <c r="G39" i="36" s="1"/>
  <c r="H39" i="39"/>
  <c r="H20" i="37"/>
  <c r="H39" i="37" s="1"/>
  <c r="G34" i="31" l="1"/>
  <c r="G49" i="36"/>
  <c r="H41" i="36"/>
  <c r="H44" i="36" s="1"/>
  <c r="G41" i="36"/>
  <c r="G44" i="36" s="1"/>
</calcChain>
</file>

<file path=xl/sharedStrings.xml><?xml version="1.0" encoding="utf-8"?>
<sst xmlns="http://schemas.openxmlformats.org/spreadsheetml/2006/main" count="126" uniqueCount="108">
  <si>
    <t>Parte disponibile</t>
  </si>
  <si>
    <t>al Trattamento di fine rapporto</t>
  </si>
  <si>
    <t>al Fondo ripristino investimenti</t>
  </si>
  <si>
    <t>per i seguenti altri vincoli</t>
  </si>
  <si>
    <t>Riscossioni</t>
  </si>
  <si>
    <t>Pagamenti</t>
  </si>
  <si>
    <t>........</t>
  </si>
  <si>
    <t>Parte vincolata</t>
  </si>
  <si>
    <t>Totale parte vincolata</t>
  </si>
  <si>
    <t>Consistenza della cassa all'inizio dell'esercizio</t>
  </si>
  <si>
    <t>in c/residui</t>
  </si>
  <si>
    <t>in c/competenza</t>
  </si>
  <si>
    <t>Consistenza della cassa alla fine dell'esercizio</t>
  </si>
  <si>
    <t>Residui attivi</t>
  </si>
  <si>
    <t>Residui passivi</t>
  </si>
  <si>
    <t>dell'esercizio</t>
  </si>
  <si>
    <t>degli esercizi precedenti</t>
  </si>
  <si>
    <t>Avanzo</t>
  </si>
  <si>
    <t>d'amministrazione alla fine dell'esercizio</t>
  </si>
  <si>
    <t>ai Fondi per rischi ed oneri</t>
  </si>
  <si>
    <t>Totale Risultato di amministrazione</t>
  </si>
  <si>
    <t>Debiti verso Dipendenti</t>
  </si>
  <si>
    <t>Debiti verso Entri Previdenziali</t>
  </si>
  <si>
    <t>Debiti verso altri Enti (I.R.A.P.)</t>
  </si>
  <si>
    <t>Totale residui passivi</t>
  </si>
  <si>
    <t>Altri debiti</t>
  </si>
  <si>
    <t>Totale altri debiti</t>
  </si>
  <si>
    <t>Fondo Accantonamenti vari</t>
  </si>
  <si>
    <t>Fondo T.F.R.</t>
  </si>
  <si>
    <t>Totale fondo T.F.R.</t>
  </si>
  <si>
    <t>Fondo ammortamento immobilizzi</t>
  </si>
  <si>
    <t>Macchine ed attrezzature d'ufficio</t>
  </si>
  <si>
    <t>Avanzo Economico dell'Esercizio</t>
  </si>
  <si>
    <t xml:space="preserve">Patrimonio Netto </t>
  </si>
  <si>
    <t>Totale patrimonio netto</t>
  </si>
  <si>
    <t>STATO PATRIMONIALE</t>
  </si>
  <si>
    <t>PASSIVO</t>
  </si>
  <si>
    <t>ATTIVO</t>
  </si>
  <si>
    <t>Disponibilità finanziarie</t>
  </si>
  <si>
    <t>Cassa</t>
  </si>
  <si>
    <t>Totale disponibilità finanziarie</t>
  </si>
  <si>
    <t>Altri crediti (interessi attivi)</t>
  </si>
  <si>
    <t>Immobilizzi</t>
  </si>
  <si>
    <t>Totale  immobilizzi</t>
  </si>
  <si>
    <t>Spese Organi</t>
  </si>
  <si>
    <t>Crediti finanziari</t>
  </si>
  <si>
    <t>Polizza TFR dipendenti</t>
  </si>
  <si>
    <t>Totale residui attivi</t>
  </si>
  <si>
    <t>Totale crediti finanziari</t>
  </si>
  <si>
    <t>CONTO ECONOMICO</t>
  </si>
  <si>
    <t>PROVENTI</t>
  </si>
  <si>
    <t>Proventi gestione corrente</t>
  </si>
  <si>
    <t>Contributi a carico iscritti</t>
  </si>
  <si>
    <t>Interessi attivi</t>
  </si>
  <si>
    <t>Diritti di segreteria</t>
  </si>
  <si>
    <t>Rimborsi e recuperi diversi</t>
  </si>
  <si>
    <t>Totale proventi gestione corrente</t>
  </si>
  <si>
    <t>Entrate in conto capitale</t>
  </si>
  <si>
    <t>Totale entrate conto capitale</t>
  </si>
  <si>
    <t>Proventi straordinari</t>
  </si>
  <si>
    <t>Totale proventi straordinari</t>
  </si>
  <si>
    <t>TOTALE PROVENTI</t>
  </si>
  <si>
    <t>COSTI</t>
  </si>
  <si>
    <t>Costi gestione corrente</t>
  </si>
  <si>
    <t>Costi per organi ente</t>
  </si>
  <si>
    <t>Oneri del personale</t>
  </si>
  <si>
    <t>Accantonamento TFR</t>
  </si>
  <si>
    <t>Totale costi gestione corrente</t>
  </si>
  <si>
    <t>Uscite in conto capitale</t>
  </si>
  <si>
    <t>Totale uscite conto capitale</t>
  </si>
  <si>
    <t>TOTALE COSTI</t>
  </si>
  <si>
    <t>Accantonamenti  e costi straordinari</t>
  </si>
  <si>
    <t>Totale accantonamenti e costi straordinari</t>
  </si>
  <si>
    <t>Canoni locazione</t>
  </si>
  <si>
    <t>Spese per utenze</t>
  </si>
  <si>
    <t>Pulizia uffici</t>
  </si>
  <si>
    <t>Altre spese per servizi</t>
  </si>
  <si>
    <t>Trasefrimenti FOFI</t>
  </si>
  <si>
    <t>Prestaz.istituz.e tutela professione</t>
  </si>
  <si>
    <t>Oneri finaziari e tributari</t>
  </si>
  <si>
    <t xml:space="preserve">Servizio di Tesoreria - Banca </t>
  </si>
  <si>
    <t>Debiti per organi ente</t>
  </si>
  <si>
    <t xml:space="preserve">Debiti per spese servizi </t>
  </si>
  <si>
    <t>Debiti per altri oneri</t>
  </si>
  <si>
    <t>Avanzi Esercizi precedenti</t>
  </si>
  <si>
    <t>Spese impreviste</t>
  </si>
  <si>
    <t>Bilancio Economico/Patrimoniale</t>
  </si>
  <si>
    <t>Ordine dei Farmacisti di Verona</t>
  </si>
  <si>
    <t>Fondo amm.to macch.ed attrezz.ufficio</t>
  </si>
  <si>
    <t>Sitemaz.contabili</t>
  </si>
  <si>
    <t>Debiti verso Consulta</t>
  </si>
  <si>
    <t>Crediti verso i consiglieri</t>
  </si>
  <si>
    <t>Crediti verso gli iscritti</t>
  </si>
  <si>
    <t>Automezzi</t>
  </si>
  <si>
    <t>Acquisizione beni strumentali modico valore</t>
  </si>
  <si>
    <t>Ammortamenti</t>
  </si>
  <si>
    <t>TOTALE PASSIVO</t>
  </si>
  <si>
    <t>Oneri straordinari</t>
  </si>
  <si>
    <t>AVANZO/DISAVANZO ECONOMICO</t>
  </si>
  <si>
    <t>Attrezzatura varia</t>
  </si>
  <si>
    <t>Totale f.do  ammort.to immobilizzi</t>
  </si>
  <si>
    <t>,</t>
  </si>
  <si>
    <t>TOTALE ATTIVO</t>
  </si>
  <si>
    <t>SITUAZIONE AMMINISTRATIVA ANNO 2023</t>
  </si>
  <si>
    <t>Parte di cui si prevede l'utilizzo nell'esercizio 2024</t>
  </si>
  <si>
    <t>Parte di cui non si prevede l'utilizzazione nell'esercizio 2023</t>
  </si>
  <si>
    <t>L'utilizzazione dell'avanzo di amministrazione per l'esercizio 2023  risulta così prevista:</t>
  </si>
  <si>
    <t>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</si>
</sst>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12" xfId="0" applyFont="1" applyBorder="1"/>
    <xf numFmtId="4" fontId="2" fillId="0" borderId="13" xfId="0" applyNumberFormat="1" applyFont="1" applyBorder="1"/>
    <xf numFmtId="0" fontId="3" fillId="0" borderId="0" xfId="0" applyFont="1"/>
    <xf numFmtId="164" fontId="2" fillId="0" borderId="17" xfId="2" applyFont="1" applyBorder="1"/>
    <xf numFmtId="164" fontId="2" fillId="0" borderId="17" xfId="1" applyFont="1" applyBorder="1"/>
    <xf numFmtId="164" fontId="2" fillId="0" borderId="6" xfId="1" applyFont="1" applyBorder="1" applyAlignment="1">
      <alignment horizontal="right"/>
    </xf>
    <xf numFmtId="164" fontId="2" fillId="0" borderId="0" xfId="1" applyFont="1"/>
    <xf numFmtId="164" fontId="1" fillId="0" borderId="13" xfId="1" applyFont="1" applyBorder="1"/>
    <xf numFmtId="164" fontId="2" fillId="0" borderId="0" xfId="1" applyFont="1" applyBorder="1"/>
    <xf numFmtId="164" fontId="2" fillId="0" borderId="18" xfId="1" applyFont="1" applyBorder="1"/>
    <xf numFmtId="164" fontId="0" fillId="0" borderId="0" xfId="0" applyNumberFormat="1"/>
    <xf numFmtId="164" fontId="2" fillId="0" borderId="17" xfId="2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4" xfId="0" applyFont="1" applyBorder="1"/>
    <xf numFmtId="0" fontId="7" fillId="0" borderId="1" xfId="0" applyFont="1" applyBorder="1" applyAlignment="1">
      <alignment horizontal="center"/>
    </xf>
    <xf numFmtId="0" fontId="6" fillId="0" borderId="6" xfId="0" applyFont="1" applyBorder="1"/>
    <xf numFmtId="164" fontId="6" fillId="0" borderId="6" xfId="1" applyFont="1" applyBorder="1"/>
    <xf numFmtId="0" fontId="6" fillId="0" borderId="1" xfId="0" applyFont="1" applyBorder="1" applyAlignment="1">
      <alignment horizontal="left"/>
    </xf>
    <xf numFmtId="164" fontId="6" fillId="0" borderId="6" xfId="0" applyNumberFormat="1" applyFont="1" applyBorder="1"/>
    <xf numFmtId="0" fontId="6" fillId="0" borderId="1" xfId="0" applyFont="1" applyBorder="1"/>
    <xf numFmtId="0" fontId="7" fillId="0" borderId="16" xfId="0" applyFont="1" applyBorder="1" applyAlignment="1">
      <alignment horizontal="right"/>
    </xf>
    <xf numFmtId="164" fontId="7" fillId="0" borderId="15" xfId="0" applyNumberFormat="1" applyFont="1" applyBorder="1"/>
    <xf numFmtId="164" fontId="7" fillId="0" borderId="15" xfId="1" applyFont="1" applyBorder="1"/>
    <xf numFmtId="164" fontId="7" fillId="0" borderId="6" xfId="1" applyFont="1" applyBorder="1"/>
    <xf numFmtId="164" fontId="6" fillId="0" borderId="6" xfId="1" applyFont="1" applyFill="1" applyBorder="1"/>
    <xf numFmtId="0" fontId="7" fillId="0" borderId="1" xfId="0" applyFont="1" applyBorder="1" applyAlignment="1">
      <alignment horizontal="right"/>
    </xf>
    <xf numFmtId="164" fontId="7" fillId="0" borderId="6" xfId="0" applyNumberFormat="1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7" xfId="0" applyFont="1" applyBorder="1"/>
    <xf numFmtId="164" fontId="6" fillId="0" borderId="15" xfId="1" applyFont="1" applyBorder="1"/>
    <xf numFmtId="164" fontId="6" fillId="0" borderId="7" xfId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4" xfId="0" applyFont="1" applyBorder="1"/>
    <xf numFmtId="0" fontId="9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164" fontId="8" fillId="0" borderId="6" xfId="1" applyFont="1" applyBorder="1"/>
    <xf numFmtId="164" fontId="8" fillId="0" borderId="6" xfId="0" applyNumberFormat="1" applyFont="1" applyBorder="1"/>
    <xf numFmtId="0" fontId="9" fillId="0" borderId="16" xfId="0" applyFont="1" applyBorder="1" applyAlignment="1">
      <alignment horizontal="right"/>
    </xf>
    <xf numFmtId="164" fontId="9" fillId="0" borderId="15" xfId="0" applyNumberFormat="1" applyFont="1" applyBorder="1"/>
    <xf numFmtId="164" fontId="9" fillId="0" borderId="15" xfId="1" applyFont="1" applyBorder="1"/>
    <xf numFmtId="164" fontId="9" fillId="0" borderId="6" xfId="1" applyFont="1" applyBorder="1"/>
    <xf numFmtId="164" fontId="8" fillId="0" borderId="6" xfId="1" applyFont="1" applyFill="1" applyBorder="1"/>
    <xf numFmtId="0" fontId="9" fillId="0" borderId="1" xfId="0" applyFont="1" applyBorder="1"/>
    <xf numFmtId="164" fontId="9" fillId="0" borderId="6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2" xfId="0" applyFont="1" applyBorder="1"/>
    <xf numFmtId="0" fontId="8" fillId="0" borderId="2" xfId="0" applyFont="1" applyBorder="1"/>
    <xf numFmtId="0" fontId="8" fillId="0" borderId="7" xfId="0" applyFont="1" applyBorder="1"/>
    <xf numFmtId="164" fontId="2" fillId="0" borderId="17" xfId="1" applyFont="1" applyFill="1" applyBorder="1"/>
    <xf numFmtId="164" fontId="2" fillId="0" borderId="6" xfId="0" applyNumberFormat="1" applyFont="1" applyBorder="1" applyAlignment="1">
      <alignment horizontal="right"/>
    </xf>
    <xf numFmtId="0" fontId="1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75" workbookViewId="0">
      <selection activeCell="G12" sqref="G12"/>
    </sheetView>
  </sheetViews>
  <sheetFormatPr defaultRowHeight="12.75" x14ac:dyDescent="0.2"/>
  <cols>
    <col min="1" max="1" width="13.140625" customWidth="1"/>
    <col min="2" max="2" width="7.85546875" customWidth="1"/>
    <col min="3" max="3" width="20" customWidth="1"/>
    <col min="4" max="4" width="12" customWidth="1"/>
    <col min="5" max="5" width="17.85546875" customWidth="1"/>
    <col min="6" max="6" width="13.28515625" customWidth="1"/>
    <col min="7" max="7" width="17.85546875" customWidth="1"/>
  </cols>
  <sheetData>
    <row r="1" spans="1:7" ht="15.75" x14ac:dyDescent="0.25">
      <c r="A1" s="4"/>
      <c r="B1" s="4"/>
      <c r="C1" s="82" t="s">
        <v>103</v>
      </c>
      <c r="D1" s="82"/>
      <c r="E1" s="82"/>
      <c r="F1" s="4"/>
      <c r="G1" s="4"/>
    </row>
    <row r="2" spans="1:7" ht="15.75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5"/>
      <c r="B3" s="14"/>
      <c r="C3" s="14"/>
      <c r="D3" s="14"/>
      <c r="E3" s="14"/>
      <c r="F3" s="14"/>
      <c r="G3" s="15"/>
    </row>
    <row r="4" spans="1:7" ht="16.5" thickBot="1" x14ac:dyDescent="0.3">
      <c r="A4" s="84" t="s">
        <v>9</v>
      </c>
      <c r="B4" s="83"/>
      <c r="C4" s="83"/>
      <c r="D4" s="85"/>
      <c r="E4" s="4"/>
      <c r="F4" s="4"/>
      <c r="G4" s="34">
        <v>163937.97</v>
      </c>
    </row>
    <row r="5" spans="1:7" ht="15.75" x14ac:dyDescent="0.25">
      <c r="A5" s="6"/>
      <c r="B5" s="4"/>
      <c r="C5" s="4"/>
      <c r="D5" s="4"/>
      <c r="E5" s="31"/>
      <c r="F5" s="4"/>
      <c r="G5" s="16"/>
    </row>
    <row r="6" spans="1:7" ht="15.75" x14ac:dyDescent="0.25">
      <c r="A6" s="6"/>
      <c r="B6" s="83"/>
      <c r="C6" s="4" t="s">
        <v>11</v>
      </c>
      <c r="D6" s="4"/>
      <c r="E6" s="31">
        <v>395593.55</v>
      </c>
      <c r="F6" s="4"/>
      <c r="G6" s="16"/>
    </row>
    <row r="7" spans="1:7" ht="16.5" thickBot="1" x14ac:dyDescent="0.3">
      <c r="A7" s="6" t="s">
        <v>4</v>
      </c>
      <c r="B7" s="83"/>
      <c r="C7" s="4" t="s">
        <v>10</v>
      </c>
      <c r="D7" s="4"/>
      <c r="E7" s="32">
        <v>4306.29</v>
      </c>
      <c r="F7" s="4"/>
      <c r="G7" s="27">
        <f>SUM(E6:E7)</f>
        <v>399899.83999999997</v>
      </c>
    </row>
    <row r="8" spans="1:7" ht="15.75" x14ac:dyDescent="0.25">
      <c r="A8" s="6"/>
      <c r="B8" s="4"/>
      <c r="C8" s="4"/>
      <c r="D8" s="4"/>
      <c r="E8" s="31"/>
      <c r="F8" s="4"/>
      <c r="G8" s="16"/>
    </row>
    <row r="9" spans="1:7" ht="15.75" x14ac:dyDescent="0.25">
      <c r="A9" s="6"/>
      <c r="B9" s="4"/>
      <c r="C9" s="4" t="s">
        <v>11</v>
      </c>
      <c r="D9" s="4"/>
      <c r="E9" s="31">
        <v>317018.05</v>
      </c>
      <c r="F9" s="4"/>
      <c r="G9" s="16"/>
    </row>
    <row r="10" spans="1:7" ht="16.5" thickBot="1" x14ac:dyDescent="0.3">
      <c r="A10" s="6" t="s">
        <v>5</v>
      </c>
      <c r="B10" s="4"/>
      <c r="C10" s="4" t="s">
        <v>10</v>
      </c>
      <c r="D10" s="4"/>
      <c r="E10" s="32">
        <v>31169.17</v>
      </c>
      <c r="F10" s="4"/>
      <c r="G10" s="27">
        <f>SUM(E9:E10)</f>
        <v>348187.22</v>
      </c>
    </row>
    <row r="11" spans="1:7" ht="15.75" x14ac:dyDescent="0.25">
      <c r="A11" s="6"/>
      <c r="B11" s="4"/>
      <c r="C11" s="4"/>
      <c r="D11" s="4"/>
      <c r="E11" s="31"/>
      <c r="F11" s="4"/>
      <c r="G11" s="16"/>
    </row>
    <row r="12" spans="1:7" ht="16.5" thickBot="1" x14ac:dyDescent="0.3">
      <c r="A12" s="84" t="s">
        <v>12</v>
      </c>
      <c r="B12" s="83"/>
      <c r="C12" s="83"/>
      <c r="D12" s="4"/>
      <c r="E12" s="31"/>
      <c r="F12" s="4"/>
      <c r="G12" s="77">
        <f>SUM(G4+G7-G10)</f>
        <v>215650.58999999997</v>
      </c>
    </row>
    <row r="13" spans="1:7" ht="15.75" x14ac:dyDescent="0.25">
      <c r="A13" s="6"/>
      <c r="B13" s="4"/>
      <c r="C13" s="4"/>
      <c r="D13" s="4"/>
      <c r="E13" s="31"/>
      <c r="F13" s="4"/>
      <c r="G13" s="16"/>
    </row>
    <row r="14" spans="1:7" ht="15.75" x14ac:dyDescent="0.25">
      <c r="A14" s="6"/>
      <c r="B14" s="4"/>
      <c r="C14" s="4" t="s">
        <v>16</v>
      </c>
      <c r="D14" s="4"/>
      <c r="E14" s="31">
        <v>310</v>
      </c>
      <c r="F14" s="4"/>
      <c r="G14" s="16"/>
    </row>
    <row r="15" spans="1:7" ht="16.5" thickBot="1" x14ac:dyDescent="0.3">
      <c r="A15" s="6" t="s">
        <v>13</v>
      </c>
      <c r="B15" s="4"/>
      <c r="C15" s="4" t="s">
        <v>15</v>
      </c>
      <c r="D15" s="4"/>
      <c r="E15" s="32">
        <v>3611.05</v>
      </c>
      <c r="F15" s="4"/>
      <c r="G15" s="26">
        <f>SUM(E14:E15)</f>
        <v>3921.05</v>
      </c>
    </row>
    <row r="16" spans="1:7" ht="15.75" x14ac:dyDescent="0.25">
      <c r="A16" s="6"/>
      <c r="B16" s="4"/>
      <c r="C16" s="4"/>
      <c r="D16" s="4"/>
      <c r="E16" s="31"/>
      <c r="F16" s="4"/>
      <c r="G16" s="16"/>
    </row>
    <row r="17" spans="1:7" ht="15.75" x14ac:dyDescent="0.25">
      <c r="A17" s="6"/>
      <c r="B17" s="4"/>
      <c r="C17" s="4" t="s">
        <v>16</v>
      </c>
      <c r="D17" s="4"/>
      <c r="E17" s="31"/>
      <c r="F17" s="4"/>
      <c r="G17" s="16"/>
    </row>
    <row r="18" spans="1:7" ht="16.5" thickBot="1" x14ac:dyDescent="0.3">
      <c r="A18" s="6" t="s">
        <v>14</v>
      </c>
      <c r="B18" s="4"/>
      <c r="C18" s="4" t="s">
        <v>15</v>
      </c>
      <c r="D18" s="4"/>
      <c r="E18" s="32">
        <v>68182.67</v>
      </c>
      <c r="F18" s="4"/>
      <c r="G18" s="27">
        <f>SUM(E17:E18)</f>
        <v>68182.67</v>
      </c>
    </row>
    <row r="19" spans="1:7" ht="15.75" x14ac:dyDescent="0.25">
      <c r="A19" s="6"/>
      <c r="B19" s="4"/>
      <c r="C19" s="4"/>
      <c r="D19" s="4"/>
      <c r="E19" s="31"/>
      <c r="F19" s="4"/>
      <c r="G19" s="16"/>
    </row>
    <row r="20" spans="1:7" ht="15.75" x14ac:dyDescent="0.25">
      <c r="A20" s="6"/>
      <c r="B20" s="4"/>
      <c r="C20" s="4"/>
      <c r="D20" s="4"/>
      <c r="E20" s="31"/>
      <c r="F20" s="4"/>
      <c r="G20" s="16"/>
    </row>
    <row r="21" spans="1:7" s="80" customFormat="1" ht="16.5" thickBot="1" x14ac:dyDescent="0.3">
      <c r="A21" s="17" t="s">
        <v>17</v>
      </c>
      <c r="B21" s="81" t="s">
        <v>18</v>
      </c>
      <c r="C21" s="81"/>
      <c r="D21" s="81"/>
      <c r="E21" s="79"/>
      <c r="F21" s="79"/>
      <c r="G21" s="30">
        <f>SUM(G12+G15-G18)</f>
        <v>151388.96999999997</v>
      </c>
    </row>
    <row r="22" spans="1:7" ht="16.5" thickTop="1" x14ac:dyDescent="0.25">
      <c r="A22" s="18"/>
      <c r="B22" s="19"/>
      <c r="C22" s="19"/>
      <c r="D22" s="19"/>
      <c r="E22" s="19"/>
      <c r="F22" s="19"/>
      <c r="G22" s="20"/>
    </row>
    <row r="23" spans="1:7" ht="15.75" x14ac:dyDescent="0.25">
      <c r="A23" s="4"/>
      <c r="B23" s="4"/>
      <c r="C23" s="4"/>
      <c r="D23" s="4"/>
      <c r="E23" s="4"/>
      <c r="F23" s="4"/>
      <c r="G23" s="4"/>
    </row>
    <row r="24" spans="1:7" ht="15.75" x14ac:dyDescent="0.25">
      <c r="A24" s="5" t="s">
        <v>106</v>
      </c>
      <c r="B24" s="3"/>
      <c r="C24" s="3"/>
      <c r="D24" s="3"/>
      <c r="E24" s="3"/>
      <c r="F24" s="7"/>
      <c r="G24" s="9"/>
    </row>
    <row r="25" spans="1:7" ht="15.75" x14ac:dyDescent="0.25">
      <c r="A25" s="6"/>
      <c r="F25" s="8"/>
      <c r="G25" s="11"/>
    </row>
    <row r="26" spans="1:7" ht="15.75" x14ac:dyDescent="0.25">
      <c r="A26" s="22" t="s">
        <v>7</v>
      </c>
      <c r="F26" s="12"/>
      <c r="G26" s="11"/>
    </row>
    <row r="27" spans="1:7" ht="18" customHeight="1" x14ac:dyDescent="0.25">
      <c r="A27" s="6" t="s">
        <v>1</v>
      </c>
      <c r="G27" s="78"/>
    </row>
    <row r="28" spans="1:7" ht="18" customHeight="1" x14ac:dyDescent="0.25">
      <c r="A28" s="6" t="s">
        <v>19</v>
      </c>
      <c r="G28" s="10" t="s">
        <v>6</v>
      </c>
    </row>
    <row r="29" spans="1:7" ht="18" customHeight="1" x14ac:dyDescent="0.25">
      <c r="A29" s="6" t="s">
        <v>2</v>
      </c>
      <c r="B29" s="4"/>
      <c r="G29" s="10" t="s">
        <v>6</v>
      </c>
    </row>
    <row r="30" spans="1:7" ht="15.75" x14ac:dyDescent="0.25">
      <c r="A30" s="6" t="s">
        <v>3</v>
      </c>
      <c r="B30" s="4"/>
      <c r="G30" s="10" t="s">
        <v>6</v>
      </c>
    </row>
    <row r="31" spans="1:7" ht="15.75" x14ac:dyDescent="0.25">
      <c r="A31" s="1"/>
      <c r="E31" s="4" t="s">
        <v>8</v>
      </c>
      <c r="G31" s="78">
        <f>SUM(G27:G30)</f>
        <v>0</v>
      </c>
    </row>
    <row r="32" spans="1:7" ht="15.75" x14ac:dyDescent="0.25">
      <c r="A32" s="22" t="s">
        <v>0</v>
      </c>
      <c r="G32" s="28">
        <f>SUM(G21-G31)</f>
        <v>151388.96999999997</v>
      </c>
    </row>
    <row r="33" spans="1:9" ht="15.75" x14ac:dyDescent="0.25">
      <c r="A33" s="6" t="s">
        <v>104</v>
      </c>
      <c r="G33" s="28">
        <v>0</v>
      </c>
    </row>
    <row r="34" spans="1:9" ht="15.75" x14ac:dyDescent="0.25">
      <c r="A34" s="6" t="s">
        <v>105</v>
      </c>
      <c r="G34" s="29">
        <f>SUM(G32-G33)</f>
        <v>151388.96999999997</v>
      </c>
    </row>
    <row r="35" spans="1:9" ht="16.5" thickBot="1" x14ac:dyDescent="0.3">
      <c r="A35" s="6"/>
      <c r="E35" s="4"/>
      <c r="G35" s="13"/>
      <c r="I35" s="24"/>
    </row>
    <row r="36" spans="1:9" ht="17.25" thickTop="1" thickBot="1" x14ac:dyDescent="0.3">
      <c r="A36" s="23" t="s">
        <v>20</v>
      </c>
      <c r="B36" s="2"/>
      <c r="C36" s="2"/>
      <c r="D36" s="2"/>
      <c r="E36" s="2"/>
      <c r="F36" s="2"/>
      <c r="G36" s="30">
        <f>SUM(G32)</f>
        <v>151388.96999999997</v>
      </c>
    </row>
    <row r="37" spans="1:9" ht="16.5" thickTop="1" x14ac:dyDescent="0.25">
      <c r="A37" s="14"/>
      <c r="B37" s="14"/>
      <c r="C37" s="14"/>
      <c r="D37" s="14"/>
      <c r="E37" s="14"/>
      <c r="F37" s="14"/>
      <c r="G37" s="21"/>
    </row>
  </sheetData>
  <mergeCells count="5">
    <mergeCell ref="B21:D21"/>
    <mergeCell ref="C1:E1"/>
    <mergeCell ref="B6:B7"/>
    <mergeCell ref="A12:C12"/>
    <mergeCell ref="A4:D4"/>
  </mergeCells>
  <phoneticPr fontId="0" type="noConversion"/>
  <pageMargins left="0.98425196850393704" right="0.98425196850393704" top="1.3779527559055118" bottom="0.98425196850393704" header="0.51181102362204722" footer="0.51181102362204722"/>
  <pageSetup paperSize="9" scale="80" firstPageNumber="31" orientation="portrait" useFirstPageNumber="1" r:id="rId1"/>
  <headerFooter alignWithMargins="0">
    <oddHeader>&amp;RALLEGATO 7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topLeftCell="A14" workbookViewId="0">
      <selection activeCell="H40" sqref="H40"/>
    </sheetView>
  </sheetViews>
  <sheetFormatPr defaultRowHeight="12.75" x14ac:dyDescent="0.2"/>
  <cols>
    <col min="1" max="1" width="37.140625" customWidth="1"/>
    <col min="2" max="6" width="9.140625" hidden="1" customWidth="1"/>
    <col min="7" max="7" width="16.7109375" customWidth="1"/>
    <col min="8" max="8" width="16.140625" customWidth="1"/>
  </cols>
  <sheetData>
    <row r="1" spans="1:9" ht="15" x14ac:dyDescent="0.2">
      <c r="A1" s="57" t="s">
        <v>86</v>
      </c>
      <c r="B1" s="57"/>
      <c r="C1" s="57"/>
      <c r="D1" s="57"/>
      <c r="E1" s="57"/>
      <c r="F1" s="57"/>
      <c r="G1" s="57"/>
      <c r="H1" s="57"/>
    </row>
    <row r="2" spans="1:9" ht="15" x14ac:dyDescent="0.2">
      <c r="A2" s="57"/>
      <c r="B2" s="57"/>
      <c r="C2" s="57"/>
      <c r="D2" s="57"/>
      <c r="E2" s="57"/>
      <c r="F2" s="57"/>
      <c r="G2" s="57" t="s">
        <v>87</v>
      </c>
      <c r="H2" s="57"/>
    </row>
    <row r="3" spans="1:9" ht="17.25" customHeight="1" x14ac:dyDescent="0.25">
      <c r="A3" s="58" t="s">
        <v>35</v>
      </c>
      <c r="B3" s="57"/>
      <c r="C3" s="57"/>
      <c r="D3" s="57"/>
      <c r="E3" s="57"/>
      <c r="F3" s="57"/>
      <c r="G3" s="57"/>
      <c r="H3" s="57"/>
    </row>
    <row r="4" spans="1:9" ht="17.25" customHeight="1" x14ac:dyDescent="0.25">
      <c r="A4" s="58" t="s">
        <v>36</v>
      </c>
      <c r="B4" s="57"/>
      <c r="C4" s="57"/>
      <c r="D4" s="57"/>
      <c r="E4" s="57"/>
      <c r="F4" s="57"/>
      <c r="G4" s="57"/>
      <c r="H4" s="57"/>
    </row>
    <row r="5" spans="1:9" ht="15" x14ac:dyDescent="0.2">
      <c r="A5" s="57"/>
      <c r="B5" s="57"/>
      <c r="C5" s="57"/>
      <c r="D5" s="57"/>
      <c r="E5" s="57"/>
      <c r="F5" s="57"/>
      <c r="G5" s="57"/>
      <c r="H5" s="57"/>
    </row>
    <row r="6" spans="1:9" ht="25.35" customHeight="1" x14ac:dyDescent="0.25">
      <c r="A6" s="59" t="s">
        <v>14</v>
      </c>
      <c r="B6" s="60"/>
      <c r="C6" s="60"/>
      <c r="D6" s="60"/>
      <c r="E6" s="60"/>
      <c r="F6" s="60"/>
      <c r="G6" s="59">
        <v>2022</v>
      </c>
      <c r="H6" s="59">
        <v>2023</v>
      </c>
      <c r="I6" s="1"/>
    </row>
    <row r="7" spans="1:9" ht="17.25" customHeight="1" x14ac:dyDescent="0.25">
      <c r="A7" s="61"/>
      <c r="B7" s="57"/>
      <c r="C7" s="57"/>
      <c r="D7" s="57"/>
      <c r="E7" s="57"/>
      <c r="F7" s="57"/>
      <c r="G7" s="62"/>
      <c r="H7" s="62"/>
    </row>
    <row r="8" spans="1:9" ht="17.25" customHeight="1" x14ac:dyDescent="0.2">
      <c r="A8" s="63" t="s">
        <v>81</v>
      </c>
      <c r="B8" s="57"/>
      <c r="C8" s="57"/>
      <c r="D8" s="57"/>
      <c r="E8" s="57"/>
      <c r="F8" s="57"/>
      <c r="G8" s="65">
        <v>2754.41</v>
      </c>
      <c r="H8" s="64">
        <v>1244.8</v>
      </c>
    </row>
    <row r="9" spans="1:9" ht="17.25" customHeight="1" x14ac:dyDescent="0.2">
      <c r="A9" s="63" t="s">
        <v>21</v>
      </c>
      <c r="B9" s="57"/>
      <c r="C9" s="57"/>
      <c r="D9" s="57"/>
      <c r="E9" s="57"/>
      <c r="F9" s="57"/>
      <c r="G9" s="65">
        <v>11515.2</v>
      </c>
      <c r="H9" s="64">
        <v>1390.27</v>
      </c>
    </row>
    <row r="10" spans="1:9" ht="17.25" customHeight="1" x14ac:dyDescent="0.2">
      <c r="A10" s="63" t="s">
        <v>22</v>
      </c>
      <c r="B10" s="57"/>
      <c r="C10" s="57"/>
      <c r="D10" s="57"/>
      <c r="E10" s="57"/>
      <c r="F10" s="57"/>
      <c r="G10" s="65">
        <v>1974.32</v>
      </c>
      <c r="H10" s="64"/>
    </row>
    <row r="11" spans="1:9" ht="17.25" customHeight="1" x14ac:dyDescent="0.2">
      <c r="A11" s="63" t="s">
        <v>23</v>
      </c>
      <c r="B11" s="57"/>
      <c r="C11" s="57"/>
      <c r="D11" s="57"/>
      <c r="E11" s="57"/>
      <c r="F11" s="57"/>
      <c r="G11" s="65">
        <v>643.88</v>
      </c>
      <c r="H11" s="64"/>
    </row>
    <row r="12" spans="1:9" ht="17.25" customHeight="1" x14ac:dyDescent="0.2">
      <c r="A12" s="63" t="s">
        <v>82</v>
      </c>
      <c r="B12" s="57"/>
      <c r="C12" s="57"/>
      <c r="D12" s="57"/>
      <c r="E12" s="57"/>
      <c r="F12" s="57"/>
      <c r="G12" s="65">
        <v>9054.07</v>
      </c>
      <c r="H12" s="64">
        <v>3245.98</v>
      </c>
    </row>
    <row r="13" spans="1:9" ht="17.25" customHeight="1" x14ac:dyDescent="0.2">
      <c r="A13" s="63" t="s">
        <v>83</v>
      </c>
      <c r="B13" s="57"/>
      <c r="C13" s="57"/>
      <c r="D13" s="57"/>
      <c r="E13" s="57"/>
      <c r="F13" s="57"/>
      <c r="G13" s="65">
        <v>566</v>
      </c>
      <c r="H13" s="64"/>
    </row>
    <row r="14" spans="1:9" ht="17.25" customHeight="1" x14ac:dyDescent="0.2">
      <c r="A14" s="63" t="s">
        <v>25</v>
      </c>
      <c r="B14" s="57"/>
      <c r="C14" s="57"/>
      <c r="D14" s="57"/>
      <c r="E14" s="57"/>
      <c r="F14" s="57"/>
      <c r="G14" s="65"/>
      <c r="H14" s="64">
        <v>62301.62</v>
      </c>
    </row>
    <row r="15" spans="1:9" ht="17.25" customHeight="1" x14ac:dyDescent="0.25">
      <c r="A15" s="66" t="s">
        <v>24</v>
      </c>
      <c r="B15" s="60"/>
      <c r="C15" s="60"/>
      <c r="D15" s="60"/>
      <c r="E15" s="60"/>
      <c r="F15" s="60"/>
      <c r="G15" s="67">
        <f>SUM(G8:G13)</f>
        <v>26507.88</v>
      </c>
      <c r="H15" s="68">
        <f>SUM(H8:H14)</f>
        <v>68182.67</v>
      </c>
    </row>
    <row r="16" spans="1:9" ht="17.25" customHeight="1" x14ac:dyDescent="0.2">
      <c r="A16" s="63"/>
      <c r="B16" s="57"/>
      <c r="C16" s="57"/>
      <c r="D16" s="57"/>
      <c r="E16" s="57"/>
      <c r="F16" s="57"/>
      <c r="G16" s="65"/>
      <c r="H16" s="64"/>
    </row>
    <row r="17" spans="1:8" ht="17.25" customHeight="1" x14ac:dyDescent="0.25">
      <c r="A17" s="61" t="s">
        <v>25</v>
      </c>
      <c r="B17" s="57"/>
      <c r="C17" s="57"/>
      <c r="D17" s="57"/>
      <c r="E17" s="57"/>
      <c r="F17" s="57"/>
      <c r="G17" s="65"/>
      <c r="H17" s="64"/>
    </row>
    <row r="18" spans="1:8" ht="17.25" customHeight="1" x14ac:dyDescent="0.2">
      <c r="A18" s="63" t="s">
        <v>44</v>
      </c>
      <c r="B18" s="57"/>
      <c r="C18" s="57"/>
      <c r="D18" s="57"/>
      <c r="E18" s="57"/>
      <c r="F18" s="57"/>
      <c r="G18" s="65">
        <v>0</v>
      </c>
      <c r="H18" s="64">
        <v>0</v>
      </c>
    </row>
    <row r="19" spans="1:8" ht="17.25" customHeight="1" x14ac:dyDescent="0.2">
      <c r="A19" s="63" t="s">
        <v>90</v>
      </c>
      <c r="B19" s="57"/>
      <c r="C19" s="57"/>
      <c r="D19" s="57"/>
      <c r="E19" s="57"/>
      <c r="F19" s="57"/>
      <c r="G19" s="65">
        <v>0</v>
      </c>
      <c r="H19" s="64"/>
    </row>
    <row r="20" spans="1:8" ht="17.25" customHeight="1" x14ac:dyDescent="0.2">
      <c r="A20" s="63"/>
      <c r="B20" s="57"/>
      <c r="C20" s="57"/>
      <c r="D20" s="57"/>
      <c r="E20" s="57"/>
      <c r="F20" s="57"/>
      <c r="G20" s="65"/>
      <c r="H20" s="64"/>
    </row>
    <row r="21" spans="1:8" ht="17.25" customHeight="1" x14ac:dyDescent="0.25">
      <c r="A21" s="66" t="s">
        <v>26</v>
      </c>
      <c r="B21" s="60"/>
      <c r="C21" s="60"/>
      <c r="D21" s="60"/>
      <c r="E21" s="60"/>
      <c r="F21" s="60"/>
      <c r="G21" s="67">
        <f>SUM(G16:G19)</f>
        <v>0</v>
      </c>
      <c r="H21" s="68">
        <f>SUM(H18:H20)</f>
        <v>0</v>
      </c>
    </row>
    <row r="22" spans="1:8" ht="17.25" customHeight="1" x14ac:dyDescent="0.25">
      <c r="A22" s="63"/>
      <c r="B22" s="57"/>
      <c r="C22" s="57"/>
      <c r="D22" s="57"/>
      <c r="E22" s="57"/>
      <c r="F22" s="57"/>
      <c r="G22" s="65"/>
      <c r="H22" s="69"/>
    </row>
    <row r="23" spans="1:8" ht="17.25" customHeight="1" x14ac:dyDescent="0.25">
      <c r="A23" s="61" t="s">
        <v>27</v>
      </c>
      <c r="B23" s="57"/>
      <c r="C23" s="57"/>
      <c r="D23" s="57"/>
      <c r="E23" s="57"/>
      <c r="F23" s="57"/>
      <c r="G23" s="65"/>
      <c r="H23" s="64"/>
    </row>
    <row r="24" spans="1:8" ht="17.25" customHeight="1" x14ac:dyDescent="0.25">
      <c r="A24" s="61"/>
      <c r="B24" s="57"/>
      <c r="C24" s="57"/>
      <c r="D24" s="57"/>
      <c r="E24" s="57"/>
      <c r="F24" s="57"/>
      <c r="G24" s="65"/>
      <c r="H24" s="64"/>
    </row>
    <row r="25" spans="1:8" ht="17.25" customHeight="1" x14ac:dyDescent="0.2">
      <c r="A25" s="63" t="s">
        <v>28</v>
      </c>
      <c r="B25" s="57"/>
      <c r="C25" s="57"/>
      <c r="D25" s="57"/>
      <c r="E25" s="57"/>
      <c r="F25" s="57"/>
      <c r="G25" s="65">
        <v>58314.02</v>
      </c>
      <c r="H25" s="70">
        <v>251.39</v>
      </c>
    </row>
    <row r="26" spans="1:8" ht="17.25" customHeight="1" x14ac:dyDescent="0.2">
      <c r="A26" s="63"/>
      <c r="B26" s="57"/>
      <c r="C26" s="57"/>
      <c r="D26" s="57"/>
      <c r="E26" s="57"/>
      <c r="F26" s="57"/>
      <c r="G26" s="65"/>
      <c r="H26" s="64"/>
    </row>
    <row r="27" spans="1:8" ht="17.25" customHeight="1" x14ac:dyDescent="0.25">
      <c r="A27" s="66" t="s">
        <v>29</v>
      </c>
      <c r="B27" s="60"/>
      <c r="C27" s="60"/>
      <c r="D27" s="60"/>
      <c r="E27" s="60"/>
      <c r="F27" s="60"/>
      <c r="G27" s="67">
        <f>SUM(G22:G26)</f>
        <v>58314.02</v>
      </c>
      <c r="H27" s="68">
        <f>SUM(H25:H26)</f>
        <v>251.39</v>
      </c>
    </row>
    <row r="28" spans="1:8" ht="17.25" customHeight="1" x14ac:dyDescent="0.2">
      <c r="A28" s="63"/>
      <c r="B28" s="57"/>
      <c r="C28" s="57"/>
      <c r="D28" s="57"/>
      <c r="E28" s="57"/>
      <c r="F28" s="57"/>
      <c r="G28" s="65"/>
      <c r="H28" s="64"/>
    </row>
    <row r="29" spans="1:8" ht="17.25" customHeight="1" x14ac:dyDescent="0.25">
      <c r="A29" s="61" t="s">
        <v>30</v>
      </c>
      <c r="B29" s="57"/>
      <c r="C29" s="57"/>
      <c r="D29" s="57"/>
      <c r="E29" s="57"/>
      <c r="F29" s="57"/>
      <c r="G29" s="65"/>
      <c r="H29" s="64"/>
    </row>
    <row r="30" spans="1:8" ht="17.25" customHeight="1" x14ac:dyDescent="0.25">
      <c r="A30" s="61"/>
      <c r="B30" s="57"/>
      <c r="C30" s="57"/>
      <c r="D30" s="57"/>
      <c r="E30" s="57"/>
      <c r="F30" s="57"/>
      <c r="G30" s="65"/>
      <c r="H30" s="64"/>
    </row>
    <row r="31" spans="1:8" ht="17.25" customHeight="1" x14ac:dyDescent="0.2">
      <c r="A31" s="63" t="s">
        <v>88</v>
      </c>
      <c r="B31" s="57"/>
      <c r="C31" s="57"/>
      <c r="D31" s="57"/>
      <c r="E31" s="57"/>
      <c r="F31" s="57"/>
      <c r="G31" s="65">
        <v>9081.19</v>
      </c>
      <c r="H31" s="70">
        <v>10053.5</v>
      </c>
    </row>
    <row r="32" spans="1:8" ht="17.25" customHeight="1" x14ac:dyDescent="0.2">
      <c r="A32" s="63"/>
      <c r="B32" s="57"/>
      <c r="C32" s="57"/>
      <c r="D32" s="57"/>
      <c r="E32" s="57"/>
      <c r="F32" s="57"/>
      <c r="G32" s="65"/>
      <c r="H32" s="64"/>
    </row>
    <row r="33" spans="1:8" ht="17.25" customHeight="1" x14ac:dyDescent="0.25">
      <c r="A33" s="66" t="s">
        <v>100</v>
      </c>
      <c r="B33" s="60"/>
      <c r="C33" s="60"/>
      <c r="D33" s="60"/>
      <c r="E33" s="60"/>
      <c r="F33" s="60"/>
      <c r="G33" s="67">
        <f>SUM(G28:G32)</f>
        <v>9081.19</v>
      </c>
      <c r="H33" s="68">
        <f>SUM(H31:H32)</f>
        <v>10053.5</v>
      </c>
    </row>
    <row r="34" spans="1:8" ht="17.25" customHeight="1" x14ac:dyDescent="0.2">
      <c r="A34" s="63"/>
      <c r="B34" s="57"/>
      <c r="C34" s="57"/>
      <c r="D34" s="57"/>
      <c r="E34" s="57"/>
      <c r="F34" s="57"/>
      <c r="G34" s="65"/>
      <c r="H34" s="64"/>
    </row>
    <row r="35" spans="1:8" ht="17.25" customHeight="1" x14ac:dyDescent="0.25">
      <c r="A35" s="71" t="s">
        <v>96</v>
      </c>
      <c r="B35" s="57"/>
      <c r="C35" s="57"/>
      <c r="D35" s="57"/>
      <c r="E35" s="57"/>
      <c r="F35" s="57"/>
      <c r="G35" s="72">
        <f>SUM(G15+G21+G27+G33)</f>
        <v>93903.09</v>
      </c>
      <c r="H35" s="69">
        <f>SUM(H15+H21+H27+H33)</f>
        <v>78487.56</v>
      </c>
    </row>
    <row r="36" spans="1:8" ht="17.25" customHeight="1" x14ac:dyDescent="0.2">
      <c r="A36" s="63"/>
      <c r="B36" s="57"/>
      <c r="C36" s="57"/>
      <c r="D36" s="57"/>
      <c r="E36" s="57"/>
      <c r="F36" s="57"/>
      <c r="G36" s="65"/>
      <c r="H36" s="64"/>
    </row>
    <row r="37" spans="1:8" ht="17.25" customHeight="1" x14ac:dyDescent="0.25">
      <c r="A37" s="61" t="s">
        <v>33</v>
      </c>
      <c r="B37" s="57"/>
      <c r="C37" s="57"/>
      <c r="D37" s="57"/>
      <c r="E37" s="57"/>
      <c r="F37" s="57"/>
      <c r="G37" s="65"/>
      <c r="H37" s="64"/>
    </row>
    <row r="38" spans="1:8" ht="17.25" customHeight="1" x14ac:dyDescent="0.25">
      <c r="A38" s="61"/>
      <c r="B38" s="57"/>
      <c r="C38" s="57"/>
      <c r="D38" s="57"/>
      <c r="E38" s="57"/>
      <c r="F38" s="57"/>
      <c r="G38" s="65"/>
      <c r="H38" s="64"/>
    </row>
    <row r="39" spans="1:8" ht="17.25" customHeight="1" x14ac:dyDescent="0.2">
      <c r="A39" s="63" t="s">
        <v>32</v>
      </c>
      <c r="B39" s="57"/>
      <c r="C39" s="57"/>
      <c r="D39" s="57"/>
      <c r="E39" s="57"/>
      <c r="F39" s="57"/>
      <c r="G39" s="65">
        <f>SUM('conto economico costi'!G39)</f>
        <v>-12894.140000000014</v>
      </c>
      <c r="H39" s="70">
        <v>20105.91</v>
      </c>
    </row>
    <row r="40" spans="1:8" ht="17.25" customHeight="1" x14ac:dyDescent="0.2">
      <c r="A40" s="63" t="s">
        <v>84</v>
      </c>
      <c r="B40" s="57"/>
      <c r="C40" s="57"/>
      <c r="D40" s="57"/>
      <c r="E40" s="57"/>
      <c r="F40" s="57"/>
      <c r="G40" s="65">
        <v>147675.26</v>
      </c>
      <c r="H40" s="64">
        <v>134781.12</v>
      </c>
    </row>
    <row r="41" spans="1:8" ht="17.25" customHeight="1" x14ac:dyDescent="0.25">
      <c r="A41" s="66" t="s">
        <v>34</v>
      </c>
      <c r="B41" s="60"/>
      <c r="C41" s="60"/>
      <c r="D41" s="60"/>
      <c r="E41" s="60"/>
      <c r="F41" s="60"/>
      <c r="G41" s="67">
        <f>SUM(G39:G40)</f>
        <v>134781.12</v>
      </c>
      <c r="H41" s="68">
        <f>SUM(H39:H40)</f>
        <v>154887.03</v>
      </c>
    </row>
    <row r="42" spans="1:8" ht="17.25" customHeight="1" x14ac:dyDescent="0.2">
      <c r="A42" s="63"/>
      <c r="B42" s="57"/>
      <c r="C42" s="57"/>
      <c r="D42" s="57"/>
      <c r="E42" s="57"/>
      <c r="F42" s="57"/>
      <c r="G42" s="62"/>
      <c r="H42" s="64"/>
    </row>
    <row r="43" spans="1:8" ht="17.25" customHeight="1" x14ac:dyDescent="0.2">
      <c r="A43" s="63"/>
      <c r="B43" s="57"/>
      <c r="C43" s="57"/>
      <c r="D43" s="57"/>
      <c r="E43" s="57"/>
      <c r="F43" s="57"/>
      <c r="G43" s="62"/>
      <c r="H43" s="64"/>
    </row>
    <row r="44" spans="1:8" ht="17.25" customHeight="1" x14ac:dyDescent="0.25">
      <c r="A44" s="73" t="s">
        <v>96</v>
      </c>
      <c r="B44" s="57"/>
      <c r="C44" s="57"/>
      <c r="D44" s="57"/>
      <c r="E44" s="57"/>
      <c r="F44" s="57"/>
      <c r="G44" s="72">
        <f>G35+G41</f>
        <v>228684.21</v>
      </c>
      <c r="H44" s="69">
        <f>SUM(H15+H21+H27+H33+H41)</f>
        <v>233374.59</v>
      </c>
    </row>
    <row r="45" spans="1:8" ht="17.25" customHeight="1" x14ac:dyDescent="0.2">
      <c r="A45" s="74"/>
      <c r="B45" s="75"/>
      <c r="C45" s="75"/>
      <c r="D45" s="75"/>
      <c r="E45" s="75"/>
      <c r="F45" s="75"/>
      <c r="G45" s="76"/>
      <c r="H45" s="76"/>
    </row>
    <row r="46" spans="1:8" ht="14.25" x14ac:dyDescent="0.2">
      <c r="A46" s="35"/>
      <c r="B46" s="35"/>
      <c r="C46" s="35"/>
      <c r="D46" s="35"/>
      <c r="E46" s="35"/>
      <c r="F46" s="35"/>
      <c r="G46" s="35"/>
      <c r="H46" s="35"/>
    </row>
    <row r="49" spans="7:7" x14ac:dyDescent="0.2">
      <c r="G49" s="33">
        <f>SUM(G39-'conto economico costi'!G39)</f>
        <v>0</v>
      </c>
    </row>
    <row r="51" spans="7:7" x14ac:dyDescent="0.2">
      <c r="G51" s="33"/>
    </row>
  </sheetData>
  <phoneticPr fontId="5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1"/>
  <sheetViews>
    <sheetView topLeftCell="A16" workbookViewId="0">
      <selection activeCell="H39" sqref="H39"/>
    </sheetView>
  </sheetViews>
  <sheetFormatPr defaultRowHeight="12.75" x14ac:dyDescent="0.2"/>
  <cols>
    <col min="1" max="1" width="46.42578125" customWidth="1"/>
    <col min="2" max="6" width="9.140625" hidden="1" customWidth="1"/>
    <col min="7" max="7" width="18.42578125" customWidth="1"/>
    <col min="8" max="8" width="18.85546875" customWidth="1"/>
  </cols>
  <sheetData>
    <row r="1" spans="1:9" ht="14.25" x14ac:dyDescent="0.2">
      <c r="A1" s="35" t="s">
        <v>86</v>
      </c>
      <c r="B1" s="35"/>
      <c r="C1" s="35"/>
      <c r="D1" s="35"/>
      <c r="E1" s="35"/>
      <c r="F1" s="35"/>
      <c r="G1" s="35"/>
      <c r="H1" s="35"/>
    </row>
    <row r="2" spans="1:9" ht="14.25" x14ac:dyDescent="0.2">
      <c r="A2" s="35"/>
      <c r="B2" s="35"/>
      <c r="C2" s="35"/>
      <c r="D2" s="35"/>
      <c r="E2" s="35"/>
      <c r="F2" s="35"/>
      <c r="G2" s="35" t="s">
        <v>87</v>
      </c>
      <c r="H2" s="35"/>
    </row>
    <row r="3" spans="1:9" ht="17.25" customHeight="1" x14ac:dyDescent="0.25">
      <c r="A3" s="36" t="s">
        <v>35</v>
      </c>
      <c r="B3" s="35"/>
      <c r="C3" s="35"/>
      <c r="D3" s="35"/>
      <c r="E3" s="35"/>
      <c r="F3" s="35"/>
      <c r="G3" s="35"/>
      <c r="H3" s="35"/>
    </row>
    <row r="4" spans="1:9" ht="17.25" customHeight="1" x14ac:dyDescent="0.25">
      <c r="A4" s="36" t="s">
        <v>37</v>
      </c>
      <c r="B4" s="35"/>
      <c r="C4" s="35"/>
      <c r="D4" s="35"/>
      <c r="E4" s="35"/>
      <c r="F4" s="35"/>
      <c r="G4" s="35"/>
      <c r="H4" s="35"/>
    </row>
    <row r="5" spans="1:9" ht="14.25" x14ac:dyDescent="0.2">
      <c r="A5" s="35"/>
      <c r="B5" s="35"/>
      <c r="C5" s="35"/>
      <c r="D5" s="35"/>
      <c r="E5" s="35"/>
      <c r="F5" s="35"/>
      <c r="G5" s="35"/>
      <c r="H5" s="35"/>
    </row>
    <row r="6" spans="1:9" ht="25.35" customHeight="1" x14ac:dyDescent="0.25">
      <c r="A6" s="37" t="s">
        <v>38</v>
      </c>
      <c r="B6" s="38"/>
      <c r="C6" s="38"/>
      <c r="D6" s="38"/>
      <c r="E6" s="38"/>
      <c r="F6" s="38"/>
      <c r="G6" s="37">
        <v>2022</v>
      </c>
      <c r="H6" s="37">
        <v>2023</v>
      </c>
      <c r="I6" s="1"/>
    </row>
    <row r="7" spans="1:9" ht="17.25" customHeight="1" x14ac:dyDescent="0.25">
      <c r="A7" s="39"/>
      <c r="B7" s="35"/>
      <c r="C7" s="35"/>
      <c r="D7" s="35"/>
      <c r="E7" s="35"/>
      <c r="F7" s="35"/>
      <c r="G7" s="40"/>
      <c r="H7" s="40"/>
    </row>
    <row r="8" spans="1:9" ht="17.25" customHeight="1" x14ac:dyDescent="0.2">
      <c r="A8" s="44"/>
      <c r="B8" s="35"/>
      <c r="C8" s="35"/>
      <c r="D8" s="35"/>
      <c r="E8" s="35"/>
      <c r="F8" s="35"/>
      <c r="G8" s="40"/>
      <c r="H8" s="40"/>
    </row>
    <row r="9" spans="1:9" ht="17.25" customHeight="1" x14ac:dyDescent="0.2">
      <c r="A9" s="44" t="s">
        <v>39</v>
      </c>
      <c r="B9" s="35"/>
      <c r="C9" s="35"/>
      <c r="D9" s="35"/>
      <c r="E9" s="35"/>
      <c r="F9" s="35"/>
      <c r="G9" s="43">
        <v>658.91</v>
      </c>
      <c r="H9" s="49">
        <v>419.13</v>
      </c>
    </row>
    <row r="10" spans="1:9" ht="17.25" customHeight="1" x14ac:dyDescent="0.2">
      <c r="A10" s="44" t="s">
        <v>80</v>
      </c>
      <c r="B10" s="35"/>
      <c r="C10" s="35"/>
      <c r="D10" s="35"/>
      <c r="E10" s="35"/>
      <c r="F10" s="35"/>
      <c r="G10" s="43">
        <v>163279.06</v>
      </c>
      <c r="H10" s="49">
        <v>115231.46</v>
      </c>
    </row>
    <row r="11" spans="1:9" ht="17.25" customHeight="1" x14ac:dyDescent="0.2">
      <c r="A11" s="44" t="s">
        <v>107</v>
      </c>
      <c r="B11" s="35"/>
      <c r="C11" s="35"/>
      <c r="D11" s="35"/>
      <c r="E11" s="35"/>
      <c r="F11" s="35"/>
      <c r="G11" s="43"/>
      <c r="H11" s="41">
        <v>100000</v>
      </c>
    </row>
    <row r="12" spans="1:9" ht="17.25" customHeight="1" x14ac:dyDescent="0.2">
      <c r="A12" s="44"/>
      <c r="B12" s="35"/>
      <c r="C12" s="35"/>
      <c r="D12" s="35"/>
      <c r="E12" s="35"/>
      <c r="F12" s="35"/>
      <c r="G12" s="43"/>
      <c r="H12" s="41"/>
    </row>
    <row r="13" spans="1:9" ht="17.25" customHeight="1" x14ac:dyDescent="0.25">
      <c r="A13" s="45" t="s">
        <v>40</v>
      </c>
      <c r="B13" s="38"/>
      <c r="C13" s="38"/>
      <c r="D13" s="38"/>
      <c r="E13" s="38"/>
      <c r="F13" s="38"/>
      <c r="G13" s="46">
        <f>SUM(G9:G12)</f>
        <v>163937.97</v>
      </c>
      <c r="H13" s="47">
        <f>SUM(H9:H12)</f>
        <v>215650.59000000003</v>
      </c>
    </row>
    <row r="14" spans="1:9" ht="17.25" customHeight="1" x14ac:dyDescent="0.2">
      <c r="A14" s="44"/>
      <c r="B14" s="35"/>
      <c r="C14" s="35"/>
      <c r="D14" s="35"/>
      <c r="E14" s="35"/>
      <c r="F14" s="35"/>
      <c r="G14" s="43"/>
      <c r="H14" s="41"/>
    </row>
    <row r="15" spans="1:9" ht="17.25" customHeight="1" x14ac:dyDescent="0.25">
      <c r="A15" s="39" t="s">
        <v>13</v>
      </c>
      <c r="B15" s="35"/>
      <c r="C15" s="35"/>
      <c r="D15" s="35"/>
      <c r="E15" s="35"/>
      <c r="F15" s="35"/>
      <c r="G15" s="43"/>
      <c r="H15" s="41"/>
    </row>
    <row r="16" spans="1:9" ht="17.25" customHeight="1" x14ac:dyDescent="0.2">
      <c r="A16" s="42"/>
      <c r="B16" s="35"/>
      <c r="C16" s="35"/>
      <c r="D16" s="35"/>
      <c r="E16" s="35"/>
      <c r="F16" s="35"/>
      <c r="G16" s="43"/>
      <c r="H16" s="41"/>
    </row>
    <row r="17" spans="1:8" ht="17.25" customHeight="1" x14ac:dyDescent="0.2">
      <c r="A17" s="44" t="s">
        <v>92</v>
      </c>
      <c r="B17" s="35"/>
      <c r="C17" s="35"/>
      <c r="D17" s="35"/>
      <c r="E17" s="35"/>
      <c r="F17" s="35"/>
      <c r="G17" s="43">
        <v>310</v>
      </c>
      <c r="H17" s="41">
        <v>475</v>
      </c>
    </row>
    <row r="18" spans="1:8" ht="17.25" customHeight="1" x14ac:dyDescent="0.2">
      <c r="A18" s="44" t="s">
        <v>41</v>
      </c>
      <c r="B18" s="35"/>
      <c r="C18" s="35"/>
      <c r="D18" s="35"/>
      <c r="E18" s="35"/>
      <c r="F18" s="35"/>
      <c r="G18" s="43">
        <v>665.74</v>
      </c>
      <c r="H18" s="41">
        <v>3446.05</v>
      </c>
    </row>
    <row r="19" spans="1:8" ht="17.25" customHeight="1" x14ac:dyDescent="0.2">
      <c r="A19" s="44"/>
      <c r="B19" s="35"/>
      <c r="C19" s="35"/>
      <c r="D19" s="35"/>
      <c r="E19" s="35"/>
      <c r="F19" s="35"/>
      <c r="G19" s="43"/>
      <c r="H19" s="41"/>
    </row>
    <row r="20" spans="1:8" ht="17.25" customHeight="1" x14ac:dyDescent="0.25">
      <c r="A20" s="45" t="s">
        <v>47</v>
      </c>
      <c r="B20" s="38"/>
      <c r="C20" s="38"/>
      <c r="D20" s="38"/>
      <c r="E20" s="38"/>
      <c r="F20" s="38"/>
      <c r="G20" s="46">
        <f>SUM(G14:G19)</f>
        <v>975.74</v>
      </c>
      <c r="H20" s="47">
        <f>SUM(H17:H19)</f>
        <v>3921.05</v>
      </c>
    </row>
    <row r="21" spans="1:8" ht="17.25" customHeight="1" x14ac:dyDescent="0.2">
      <c r="A21" s="44"/>
      <c r="B21" s="35"/>
      <c r="C21" s="35"/>
      <c r="D21" s="35"/>
      <c r="E21" s="35"/>
      <c r="F21" s="35"/>
      <c r="G21" s="43"/>
      <c r="H21" s="41"/>
    </row>
    <row r="22" spans="1:8" s="25" customFormat="1" ht="17.25" customHeight="1" x14ac:dyDescent="0.25">
      <c r="A22" s="39" t="s">
        <v>45</v>
      </c>
      <c r="B22" s="35"/>
      <c r="C22" s="35"/>
      <c r="D22" s="35"/>
      <c r="E22" s="35"/>
      <c r="F22" s="35"/>
      <c r="G22" s="43"/>
      <c r="H22" s="41"/>
    </row>
    <row r="23" spans="1:8" ht="17.25" customHeight="1" x14ac:dyDescent="0.2">
      <c r="A23" s="42" t="s">
        <v>91</v>
      </c>
      <c r="B23" s="35"/>
      <c r="C23" s="35"/>
      <c r="D23" s="35"/>
      <c r="E23" s="35"/>
      <c r="F23" s="35"/>
      <c r="G23" s="43"/>
      <c r="H23" s="41"/>
    </row>
    <row r="24" spans="1:8" ht="17.25" customHeight="1" x14ac:dyDescent="0.2">
      <c r="A24" s="44" t="s">
        <v>46</v>
      </c>
      <c r="B24" s="35"/>
      <c r="C24" s="35"/>
      <c r="D24" s="35"/>
      <c r="E24" s="35"/>
      <c r="F24" s="35"/>
      <c r="G24" s="43">
        <v>51200</v>
      </c>
      <c r="H24" s="49"/>
    </row>
    <row r="25" spans="1:8" ht="17.25" customHeight="1" x14ac:dyDescent="0.2">
      <c r="A25" s="44"/>
      <c r="B25" s="35"/>
      <c r="C25" s="35"/>
      <c r="D25" s="35"/>
      <c r="E25" s="35"/>
      <c r="F25" s="35"/>
      <c r="G25" s="43"/>
      <c r="H25" s="41"/>
    </row>
    <row r="26" spans="1:8" ht="17.25" customHeight="1" x14ac:dyDescent="0.25">
      <c r="A26" s="45" t="s">
        <v>48</v>
      </c>
      <c r="B26" s="38"/>
      <c r="C26" s="38"/>
      <c r="D26" s="38"/>
      <c r="E26" s="38"/>
      <c r="F26" s="38"/>
      <c r="G26" s="46">
        <f>SUM(G21:G25)</f>
        <v>51200</v>
      </c>
      <c r="H26" s="47">
        <f>SUM(H24:H25)</f>
        <v>0</v>
      </c>
    </row>
    <row r="27" spans="1:8" ht="17.25" customHeight="1" x14ac:dyDescent="0.2">
      <c r="A27" s="44"/>
      <c r="B27" s="35"/>
      <c r="C27" s="35"/>
      <c r="D27" s="35"/>
      <c r="E27" s="35"/>
      <c r="F27" s="35"/>
      <c r="G27" s="43"/>
      <c r="H27" s="41"/>
    </row>
    <row r="28" spans="1:8" ht="17.25" customHeight="1" x14ac:dyDescent="0.25">
      <c r="A28" s="39" t="s">
        <v>42</v>
      </c>
      <c r="B28" s="35"/>
      <c r="C28" s="35"/>
      <c r="D28" s="35"/>
      <c r="E28" s="35"/>
      <c r="F28" s="35"/>
      <c r="G28" s="43"/>
      <c r="H28" s="41"/>
    </row>
    <row r="29" spans="1:8" ht="17.25" customHeight="1" x14ac:dyDescent="0.25">
      <c r="A29" s="39"/>
      <c r="B29" s="35"/>
      <c r="C29" s="35"/>
      <c r="D29" s="35"/>
      <c r="E29" s="35"/>
      <c r="F29" s="35"/>
      <c r="G29" s="43"/>
      <c r="H29" s="41"/>
    </row>
    <row r="30" spans="1:8" ht="17.25" customHeight="1" x14ac:dyDescent="0.2">
      <c r="A30" s="42" t="s">
        <v>93</v>
      </c>
      <c r="B30" s="35"/>
      <c r="C30" s="35"/>
      <c r="D30" s="35"/>
      <c r="E30" s="35"/>
      <c r="F30" s="35"/>
      <c r="G30" s="43"/>
      <c r="H30" s="41"/>
    </row>
    <row r="31" spans="1:8" ht="17.25" customHeight="1" x14ac:dyDescent="0.2">
      <c r="A31" s="44" t="s">
        <v>31</v>
      </c>
      <c r="B31" s="35"/>
      <c r="C31" s="35"/>
      <c r="D31" s="35"/>
      <c r="E31" s="35"/>
      <c r="F31" s="35"/>
      <c r="G31" s="43">
        <v>12419.22</v>
      </c>
      <c r="H31" s="41">
        <v>13651.67</v>
      </c>
    </row>
    <row r="32" spans="1:8" ht="17.25" customHeight="1" x14ac:dyDescent="0.2">
      <c r="A32" s="44" t="s">
        <v>99</v>
      </c>
      <c r="B32" s="35"/>
      <c r="C32" s="35"/>
      <c r="D32" s="35"/>
      <c r="E32" s="35"/>
      <c r="F32" s="35"/>
      <c r="G32" s="43">
        <v>151.28</v>
      </c>
      <c r="H32" s="41">
        <v>151.28</v>
      </c>
    </row>
    <row r="33" spans="1:8" ht="17.25" customHeight="1" x14ac:dyDescent="0.2">
      <c r="A33" s="44"/>
      <c r="B33" s="35"/>
      <c r="C33" s="35"/>
      <c r="D33" s="35"/>
      <c r="E33" s="35"/>
      <c r="F33" s="35"/>
      <c r="G33" s="43"/>
      <c r="H33" s="41"/>
    </row>
    <row r="34" spans="1:8" ht="17.25" customHeight="1" x14ac:dyDescent="0.25">
      <c r="A34" s="45" t="s">
        <v>43</v>
      </c>
      <c r="B34" s="38"/>
      <c r="C34" s="38"/>
      <c r="D34" s="38"/>
      <c r="E34" s="38"/>
      <c r="F34" s="38"/>
      <c r="G34" s="46">
        <f>SUM(G27:G33)</f>
        <v>12570.5</v>
      </c>
      <c r="H34" s="47">
        <f>SUM(H30:H33)</f>
        <v>13802.95</v>
      </c>
    </row>
    <row r="35" spans="1:8" ht="17.25" customHeight="1" x14ac:dyDescent="0.2">
      <c r="A35" s="44"/>
      <c r="B35" s="35"/>
      <c r="C35" s="35"/>
      <c r="D35" s="35"/>
      <c r="E35" s="35"/>
      <c r="F35" s="35"/>
      <c r="G35" s="43"/>
      <c r="H35" s="41"/>
    </row>
    <row r="36" spans="1:8" ht="17.25" customHeight="1" x14ac:dyDescent="0.25">
      <c r="A36" s="39"/>
      <c r="B36" s="35"/>
      <c r="C36" s="35"/>
      <c r="D36" s="35"/>
      <c r="E36" s="35"/>
      <c r="F36" s="35"/>
      <c r="G36" s="43"/>
      <c r="H36" s="41"/>
    </row>
    <row r="37" spans="1:8" ht="17.25" customHeight="1" x14ac:dyDescent="0.2">
      <c r="A37" s="44"/>
      <c r="B37" s="35"/>
      <c r="C37" s="35"/>
      <c r="D37" s="35"/>
      <c r="E37" s="35"/>
      <c r="F37" s="35"/>
      <c r="G37" s="40"/>
      <c r="H37" s="41"/>
    </row>
    <row r="38" spans="1:8" ht="17.25" customHeight="1" x14ac:dyDescent="0.2">
      <c r="A38" s="44"/>
      <c r="B38" s="35"/>
      <c r="C38" s="35"/>
      <c r="D38" s="35"/>
      <c r="E38" s="35"/>
      <c r="F38" s="35"/>
      <c r="G38" s="40"/>
      <c r="H38" s="41"/>
    </row>
    <row r="39" spans="1:8" ht="17.25" customHeight="1" x14ac:dyDescent="0.25">
      <c r="A39" s="50" t="s">
        <v>102</v>
      </c>
      <c r="B39" s="35"/>
      <c r="C39" s="35"/>
      <c r="D39" s="35"/>
      <c r="E39" s="35"/>
      <c r="F39" s="35"/>
      <c r="G39" s="51">
        <f>G13+G20+G26+G34</f>
        <v>228684.21</v>
      </c>
      <c r="H39" s="48">
        <f>SUM(H13+H20+H26+H34)</f>
        <v>233374.59000000003</v>
      </c>
    </row>
    <row r="40" spans="1:8" ht="17.25" customHeight="1" x14ac:dyDescent="0.2">
      <c r="A40" s="52"/>
      <c r="B40" s="35"/>
      <c r="C40" s="35"/>
      <c r="D40" s="35"/>
      <c r="E40" s="35"/>
      <c r="F40" s="35"/>
      <c r="G40" s="54"/>
      <c r="H40" s="56"/>
    </row>
    <row r="41" spans="1:8" ht="14.25" x14ac:dyDescent="0.2">
      <c r="A41" s="35"/>
      <c r="B41" s="35"/>
      <c r="C41" s="35"/>
      <c r="D41" s="35"/>
      <c r="E41" s="35"/>
      <c r="F41" s="35"/>
      <c r="G41" s="35"/>
      <c r="H41" s="35"/>
    </row>
  </sheetData>
  <phoneticPr fontId="5" type="noConversion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0"/>
  <sheetViews>
    <sheetView topLeftCell="A5" workbookViewId="0">
      <selection activeCell="H23" sqref="H23"/>
    </sheetView>
  </sheetViews>
  <sheetFormatPr defaultRowHeight="12.75" x14ac:dyDescent="0.2"/>
  <cols>
    <col min="1" max="1" width="44.28515625" customWidth="1"/>
    <col min="2" max="6" width="9.140625" hidden="1" customWidth="1"/>
    <col min="7" max="7" width="18.42578125" customWidth="1"/>
    <col min="8" max="8" width="18.85546875" customWidth="1"/>
  </cols>
  <sheetData>
    <row r="1" spans="1:9" ht="14.25" x14ac:dyDescent="0.2">
      <c r="A1" s="35" t="s">
        <v>86</v>
      </c>
      <c r="B1" s="35"/>
      <c r="C1" s="35"/>
      <c r="D1" s="35"/>
      <c r="E1" s="35"/>
      <c r="F1" s="35"/>
      <c r="G1" s="35"/>
      <c r="H1" s="35"/>
    </row>
    <row r="2" spans="1:9" ht="14.25" x14ac:dyDescent="0.2">
      <c r="A2" s="35"/>
      <c r="B2" s="35"/>
      <c r="C2" s="35"/>
      <c r="D2" s="35"/>
      <c r="E2" s="35"/>
      <c r="F2" s="35"/>
      <c r="G2" s="35" t="s">
        <v>87</v>
      </c>
      <c r="H2" s="35"/>
    </row>
    <row r="3" spans="1:9" ht="17.25" customHeight="1" x14ac:dyDescent="0.25">
      <c r="A3" s="36" t="s">
        <v>49</v>
      </c>
      <c r="B3" s="35"/>
      <c r="C3" s="35"/>
      <c r="D3" s="35"/>
      <c r="E3" s="35"/>
      <c r="F3" s="35"/>
      <c r="G3" s="35"/>
      <c r="H3" s="35"/>
    </row>
    <row r="4" spans="1:9" ht="17.25" customHeight="1" x14ac:dyDescent="0.25">
      <c r="A4" s="36" t="s">
        <v>50</v>
      </c>
      <c r="B4" s="35"/>
      <c r="C4" s="35"/>
      <c r="D4" s="35"/>
      <c r="E4" s="35"/>
      <c r="F4" s="35"/>
      <c r="G4" s="35"/>
      <c r="H4" s="35"/>
    </row>
    <row r="5" spans="1:9" ht="14.25" x14ac:dyDescent="0.2">
      <c r="A5" s="35"/>
      <c r="B5" s="35"/>
      <c r="C5" s="35"/>
      <c r="D5" s="35"/>
      <c r="E5" s="35"/>
      <c r="F5" s="35"/>
      <c r="G5" s="35"/>
      <c r="H5" s="35"/>
    </row>
    <row r="6" spans="1:9" ht="25.35" customHeight="1" x14ac:dyDescent="0.25">
      <c r="A6" s="37" t="s">
        <v>51</v>
      </c>
      <c r="B6" s="38"/>
      <c r="C6" s="38"/>
      <c r="D6" s="38"/>
      <c r="E6" s="38"/>
      <c r="F6" s="38"/>
      <c r="G6" s="37">
        <v>2022</v>
      </c>
      <c r="H6" s="37">
        <v>2023</v>
      </c>
      <c r="I6" s="1"/>
    </row>
    <row r="7" spans="1:9" ht="17.25" customHeight="1" x14ac:dyDescent="0.25">
      <c r="A7" s="39"/>
      <c r="B7" s="35"/>
      <c r="C7" s="35"/>
      <c r="D7" s="35"/>
      <c r="E7" s="35"/>
      <c r="F7" s="35"/>
      <c r="G7" s="40"/>
      <c r="H7" s="40"/>
    </row>
    <row r="8" spans="1:9" ht="17.25" customHeight="1" x14ac:dyDescent="0.2">
      <c r="A8" s="44"/>
      <c r="B8" s="35"/>
      <c r="C8" s="35"/>
      <c r="D8" s="35"/>
      <c r="E8" s="35"/>
      <c r="F8" s="35"/>
      <c r="G8" s="40"/>
      <c r="H8" s="40"/>
    </row>
    <row r="9" spans="1:9" ht="17.25" customHeight="1" x14ac:dyDescent="0.2">
      <c r="A9" s="44" t="s">
        <v>52</v>
      </c>
      <c r="B9" s="35"/>
      <c r="C9" s="35"/>
      <c r="D9" s="35"/>
      <c r="E9" s="35"/>
      <c r="F9" s="35"/>
      <c r="G9" s="43">
        <v>212520</v>
      </c>
      <c r="H9" s="41">
        <v>222125</v>
      </c>
    </row>
    <row r="10" spans="1:9" ht="17.25" customHeight="1" x14ac:dyDescent="0.2">
      <c r="A10" s="44" t="s">
        <v>53</v>
      </c>
      <c r="B10" s="35"/>
      <c r="C10" s="35"/>
      <c r="D10" s="35"/>
      <c r="E10" s="35"/>
      <c r="F10" s="35"/>
      <c r="G10" s="43"/>
      <c r="H10" s="41">
        <v>4837.3599999999997</v>
      </c>
    </row>
    <row r="11" spans="1:9" ht="17.25" customHeight="1" x14ac:dyDescent="0.2">
      <c r="A11" s="44" t="s">
        <v>54</v>
      </c>
      <c r="B11" s="35"/>
      <c r="C11" s="35"/>
      <c r="D11" s="35"/>
      <c r="E11" s="35"/>
      <c r="F11" s="35"/>
      <c r="G11" s="43">
        <v>565</v>
      </c>
      <c r="H11" s="41">
        <v>760</v>
      </c>
    </row>
    <row r="12" spans="1:9" ht="17.25" customHeight="1" x14ac:dyDescent="0.2">
      <c r="A12" s="44" t="s">
        <v>55</v>
      </c>
      <c r="B12" s="35"/>
      <c r="C12" s="35"/>
      <c r="D12" s="35"/>
      <c r="E12" s="35"/>
      <c r="F12" s="35"/>
      <c r="G12" s="43">
        <v>665.74</v>
      </c>
      <c r="H12" s="41">
        <v>1000</v>
      </c>
    </row>
    <row r="13" spans="1:9" ht="17.25" customHeight="1" x14ac:dyDescent="0.2">
      <c r="A13" s="44"/>
      <c r="B13" s="35"/>
      <c r="C13" s="35"/>
      <c r="D13" s="35"/>
      <c r="E13" s="35"/>
      <c r="F13" s="35"/>
      <c r="G13" s="43"/>
      <c r="H13" s="41"/>
    </row>
    <row r="14" spans="1:9" ht="17.25" customHeight="1" x14ac:dyDescent="0.25">
      <c r="A14" s="45" t="s">
        <v>56</v>
      </c>
      <c r="B14" s="38"/>
      <c r="C14" s="38"/>
      <c r="D14" s="38"/>
      <c r="E14" s="38"/>
      <c r="F14" s="38"/>
      <c r="G14" s="46">
        <f>SUM(G9:G12)</f>
        <v>213750.74</v>
      </c>
      <c r="H14" s="47">
        <f>SUM(H9:H12)</f>
        <v>228722.36</v>
      </c>
    </row>
    <row r="15" spans="1:9" ht="17.25" customHeight="1" x14ac:dyDescent="0.2">
      <c r="A15" s="44"/>
      <c r="B15" s="35"/>
      <c r="C15" s="35"/>
      <c r="D15" s="35"/>
      <c r="E15" s="35"/>
      <c r="F15" s="35"/>
      <c r="G15" s="43"/>
      <c r="H15" s="41"/>
    </row>
    <row r="16" spans="1:9" ht="17.25" customHeight="1" x14ac:dyDescent="0.25">
      <c r="A16" s="39" t="s">
        <v>57</v>
      </c>
      <c r="B16" s="35"/>
      <c r="C16" s="35"/>
      <c r="D16" s="35"/>
      <c r="E16" s="35"/>
      <c r="F16" s="35"/>
      <c r="G16" s="43"/>
      <c r="H16" s="41"/>
    </row>
    <row r="17" spans="1:8" ht="17.25" customHeight="1" x14ac:dyDescent="0.2">
      <c r="A17" s="44"/>
      <c r="B17" s="35"/>
      <c r="C17" s="35"/>
      <c r="D17" s="35"/>
      <c r="E17" s="35"/>
      <c r="F17" s="35"/>
      <c r="G17" s="43"/>
      <c r="H17" s="41"/>
    </row>
    <row r="18" spans="1:8" ht="14.25" x14ac:dyDescent="0.2">
      <c r="A18" s="44"/>
      <c r="B18" s="35"/>
      <c r="C18" s="35"/>
      <c r="D18" s="35"/>
      <c r="E18" s="35"/>
      <c r="F18" s="35"/>
      <c r="G18" s="43"/>
      <c r="H18" s="41"/>
    </row>
    <row r="19" spans="1:8" ht="14.25" x14ac:dyDescent="0.2">
      <c r="A19" s="44"/>
      <c r="B19" s="35"/>
      <c r="C19" s="35"/>
      <c r="D19" s="35"/>
      <c r="E19" s="35"/>
      <c r="F19" s="35"/>
      <c r="G19" s="43"/>
      <c r="H19" s="41"/>
    </row>
    <row r="20" spans="1:8" ht="15" x14ac:dyDescent="0.25">
      <c r="A20" s="45" t="s">
        <v>58</v>
      </c>
      <c r="B20" s="38"/>
      <c r="C20" s="38"/>
      <c r="D20" s="38"/>
      <c r="E20" s="38"/>
      <c r="F20" s="38"/>
      <c r="G20" s="46">
        <f>SUM(G15:G18)</f>
        <v>0</v>
      </c>
      <c r="H20" s="55"/>
    </row>
    <row r="21" spans="1:8" ht="14.25" x14ac:dyDescent="0.2">
      <c r="A21" s="44"/>
      <c r="B21" s="35"/>
      <c r="C21" s="35"/>
      <c r="D21" s="35"/>
      <c r="E21" s="35"/>
      <c r="F21" s="35"/>
      <c r="G21" s="43"/>
      <c r="H21" s="41"/>
    </row>
    <row r="22" spans="1:8" ht="15" x14ac:dyDescent="0.25">
      <c r="A22" s="39" t="s">
        <v>59</v>
      </c>
      <c r="B22" s="35"/>
      <c r="C22" s="35"/>
      <c r="D22" s="35"/>
      <c r="E22" s="35"/>
      <c r="F22" s="35"/>
      <c r="G22" s="43"/>
      <c r="H22" s="41">
        <v>1932.33</v>
      </c>
    </row>
    <row r="23" spans="1:8" ht="15" x14ac:dyDescent="0.25">
      <c r="A23" s="39"/>
      <c r="B23" s="35"/>
      <c r="C23" s="35"/>
      <c r="D23" s="35"/>
      <c r="E23" s="35"/>
      <c r="F23" s="35"/>
      <c r="G23" s="43"/>
      <c r="H23" s="41"/>
    </row>
    <row r="24" spans="1:8" ht="14.25" x14ac:dyDescent="0.2">
      <c r="A24" s="44"/>
      <c r="B24" s="35"/>
      <c r="C24" s="35"/>
      <c r="D24" s="35"/>
      <c r="E24" s="35"/>
      <c r="F24" s="35"/>
      <c r="G24" s="43"/>
      <c r="H24" s="41"/>
    </row>
    <row r="25" spans="1:8" ht="14.25" x14ac:dyDescent="0.2">
      <c r="A25" s="44"/>
      <c r="B25" s="35"/>
      <c r="C25" s="35"/>
      <c r="D25" s="35"/>
      <c r="E25" s="35"/>
      <c r="F25" s="35"/>
      <c r="G25" s="43"/>
      <c r="H25" s="41"/>
    </row>
    <row r="26" spans="1:8" ht="15" x14ac:dyDescent="0.25">
      <c r="A26" s="45" t="s">
        <v>60</v>
      </c>
      <c r="B26" s="38"/>
      <c r="C26" s="38"/>
      <c r="D26" s="38"/>
      <c r="E26" s="38"/>
      <c r="F26" s="38"/>
      <c r="G26" s="46">
        <f>SUM(G21:G25)</f>
        <v>0</v>
      </c>
      <c r="H26" s="47">
        <f>SUM(H22:H25)</f>
        <v>1932.33</v>
      </c>
    </row>
    <row r="27" spans="1:8" ht="15" x14ac:dyDescent="0.25">
      <c r="A27" s="39"/>
      <c r="B27" s="35"/>
      <c r="C27" s="35"/>
      <c r="D27" s="35"/>
      <c r="E27" s="35"/>
      <c r="F27" s="35"/>
      <c r="G27" s="43"/>
      <c r="H27" s="41"/>
    </row>
    <row r="28" spans="1:8" ht="14.25" x14ac:dyDescent="0.2">
      <c r="A28" s="44"/>
      <c r="B28" s="35"/>
      <c r="C28" s="35"/>
      <c r="D28" s="35"/>
      <c r="E28" s="35"/>
      <c r="F28" s="35"/>
      <c r="G28" s="43"/>
      <c r="H28" s="41"/>
    </row>
    <row r="29" spans="1:8" ht="15" x14ac:dyDescent="0.25">
      <c r="A29" s="50" t="s">
        <v>61</v>
      </c>
      <c r="B29" s="35"/>
      <c r="C29" s="35"/>
      <c r="D29" s="35"/>
      <c r="E29" s="35"/>
      <c r="F29" s="35"/>
      <c r="G29" s="51">
        <f>SUM(G26,G20,G14)</f>
        <v>213750.74</v>
      </c>
      <c r="H29" s="48">
        <f>SUM(H14+H26+H20)</f>
        <v>230654.68999999997</v>
      </c>
    </row>
    <row r="30" spans="1:8" ht="14.25" x14ac:dyDescent="0.2">
      <c r="A30" s="52"/>
      <c r="B30" s="53"/>
      <c r="C30" s="53"/>
      <c r="D30" s="53"/>
      <c r="E30" s="53"/>
      <c r="F30" s="53"/>
      <c r="G30" s="54"/>
      <c r="H30" s="54"/>
    </row>
  </sheetData>
  <phoneticPr fontId="5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0"/>
  <sheetViews>
    <sheetView topLeftCell="A9" workbookViewId="0">
      <selection activeCell="H39" sqref="H39"/>
    </sheetView>
  </sheetViews>
  <sheetFormatPr defaultRowHeight="12.75" x14ac:dyDescent="0.2"/>
  <cols>
    <col min="1" max="1" width="44.28515625" customWidth="1"/>
    <col min="2" max="6" width="9.140625" hidden="1" customWidth="1"/>
    <col min="7" max="7" width="18.42578125" customWidth="1"/>
    <col min="8" max="8" width="18.85546875" customWidth="1"/>
  </cols>
  <sheetData>
    <row r="1" spans="1:9" ht="14.25" x14ac:dyDescent="0.2">
      <c r="A1" s="35" t="s">
        <v>86</v>
      </c>
      <c r="B1" s="35"/>
      <c r="C1" s="35"/>
      <c r="D1" s="35"/>
      <c r="E1" s="35"/>
      <c r="F1" s="35"/>
      <c r="G1" s="35"/>
      <c r="H1" s="35"/>
    </row>
    <row r="2" spans="1:9" ht="14.25" x14ac:dyDescent="0.2">
      <c r="A2" s="35"/>
      <c r="B2" s="35"/>
      <c r="C2" s="35"/>
      <c r="D2" s="35"/>
      <c r="E2" s="35"/>
      <c r="F2" s="35"/>
      <c r="G2" s="35" t="s">
        <v>87</v>
      </c>
      <c r="H2" s="35"/>
    </row>
    <row r="3" spans="1:9" ht="17.25" customHeight="1" x14ac:dyDescent="0.25">
      <c r="A3" s="36" t="s">
        <v>49</v>
      </c>
      <c r="B3" s="35"/>
      <c r="C3" s="35"/>
      <c r="D3" s="35"/>
      <c r="E3" s="35"/>
      <c r="F3" s="35"/>
      <c r="G3" s="35"/>
      <c r="H3" s="35"/>
    </row>
    <row r="4" spans="1:9" ht="17.25" customHeight="1" x14ac:dyDescent="0.25">
      <c r="A4" s="36"/>
      <c r="B4" s="35"/>
      <c r="C4" s="35"/>
      <c r="D4" s="35"/>
      <c r="E4" s="35"/>
      <c r="F4" s="35"/>
      <c r="G4" s="35"/>
      <c r="H4" s="35"/>
    </row>
    <row r="5" spans="1:9" ht="17.25" customHeight="1" x14ac:dyDescent="0.25">
      <c r="A5" s="36" t="s">
        <v>62</v>
      </c>
      <c r="B5" s="35"/>
      <c r="C5" s="35"/>
      <c r="D5" s="35"/>
      <c r="E5" s="35"/>
      <c r="F5" s="35"/>
      <c r="G5" s="35"/>
      <c r="H5" s="35"/>
    </row>
    <row r="6" spans="1:9" ht="14.25" x14ac:dyDescent="0.2">
      <c r="A6" s="35"/>
      <c r="B6" s="35"/>
      <c r="C6" s="35"/>
      <c r="D6" s="35"/>
      <c r="E6" s="35"/>
      <c r="F6" s="35"/>
      <c r="G6" s="35"/>
      <c r="H6" s="35"/>
    </row>
    <row r="7" spans="1:9" ht="25.35" customHeight="1" x14ac:dyDescent="0.25">
      <c r="A7" s="37" t="s">
        <v>63</v>
      </c>
      <c r="B7" s="38"/>
      <c r="C7" s="38"/>
      <c r="D7" s="38"/>
      <c r="E7" s="38"/>
      <c r="F7" s="38"/>
      <c r="G7" s="37">
        <v>2022</v>
      </c>
      <c r="H7" s="37">
        <v>2023</v>
      </c>
      <c r="I7" s="1"/>
    </row>
    <row r="8" spans="1:9" ht="17.25" customHeight="1" x14ac:dyDescent="0.25">
      <c r="A8" s="39"/>
      <c r="B8" s="35"/>
      <c r="C8" s="35"/>
      <c r="D8" s="35"/>
      <c r="E8" s="35"/>
      <c r="F8" s="35"/>
      <c r="G8" s="40"/>
      <c r="H8" s="41"/>
    </row>
    <row r="9" spans="1:9" ht="17.25" customHeight="1" x14ac:dyDescent="0.2">
      <c r="A9" s="42" t="s">
        <v>64</v>
      </c>
      <c r="B9" s="35"/>
      <c r="C9" s="35"/>
      <c r="D9" s="35"/>
      <c r="E9" s="35"/>
      <c r="F9" s="35"/>
      <c r="G9" s="43">
        <v>6000</v>
      </c>
      <c r="H9" s="41">
        <v>4726.09</v>
      </c>
    </row>
    <row r="10" spans="1:9" ht="17.25" customHeight="1" x14ac:dyDescent="0.2">
      <c r="A10" s="42" t="s">
        <v>65</v>
      </c>
      <c r="B10" s="35"/>
      <c r="C10" s="35"/>
      <c r="D10" s="35"/>
      <c r="E10" s="35"/>
      <c r="F10" s="35"/>
      <c r="G10" s="43">
        <v>83201.61</v>
      </c>
      <c r="H10" s="41">
        <v>74478.259999999995</v>
      </c>
    </row>
    <row r="11" spans="1:9" ht="17.25" customHeight="1" x14ac:dyDescent="0.2">
      <c r="A11" s="42" t="s">
        <v>73</v>
      </c>
      <c r="B11" s="35"/>
      <c r="C11" s="35"/>
      <c r="D11" s="35"/>
      <c r="E11" s="35"/>
      <c r="F11" s="35"/>
      <c r="G11" s="43">
        <v>27151.279999999999</v>
      </c>
      <c r="H11" s="41">
        <v>32700</v>
      </c>
    </row>
    <row r="12" spans="1:9" ht="17.25" customHeight="1" x14ac:dyDescent="0.2">
      <c r="A12" s="44" t="s">
        <v>74</v>
      </c>
      <c r="B12" s="35"/>
      <c r="C12" s="35"/>
      <c r="D12" s="35"/>
      <c r="E12" s="35"/>
      <c r="F12" s="35"/>
      <c r="G12" s="43">
        <v>3961.06</v>
      </c>
      <c r="H12" s="41">
        <v>3617.9</v>
      </c>
    </row>
    <row r="13" spans="1:9" ht="17.25" customHeight="1" x14ac:dyDescent="0.2">
      <c r="A13" s="44" t="s">
        <v>75</v>
      </c>
      <c r="B13" s="35"/>
      <c r="C13" s="35"/>
      <c r="D13" s="35"/>
      <c r="E13" s="35"/>
      <c r="F13" s="35"/>
      <c r="G13" s="43">
        <v>4897.0200000000004</v>
      </c>
      <c r="H13" s="41">
        <v>4000</v>
      </c>
    </row>
    <row r="14" spans="1:9" ht="17.25" customHeight="1" x14ac:dyDescent="0.2">
      <c r="A14" s="44" t="s">
        <v>76</v>
      </c>
      <c r="B14" s="35"/>
      <c r="C14" s="35"/>
      <c r="D14" s="35"/>
      <c r="E14" s="35"/>
      <c r="F14" s="35"/>
      <c r="G14" s="43">
        <v>28572.21</v>
      </c>
      <c r="H14" s="41">
        <v>24372.92</v>
      </c>
    </row>
    <row r="15" spans="1:9" ht="17.25" customHeight="1" x14ac:dyDescent="0.2">
      <c r="A15" s="44" t="s">
        <v>77</v>
      </c>
      <c r="B15" s="35"/>
      <c r="C15" s="35"/>
      <c r="D15" s="35"/>
      <c r="E15" s="35"/>
      <c r="F15" s="35"/>
      <c r="G15" s="43">
        <v>56931.6</v>
      </c>
      <c r="H15" s="41">
        <v>55886.6</v>
      </c>
    </row>
    <row r="16" spans="1:9" ht="17.25" customHeight="1" x14ac:dyDescent="0.2">
      <c r="A16" s="44" t="s">
        <v>79</v>
      </c>
      <c r="B16" s="35"/>
      <c r="C16" s="35"/>
      <c r="D16" s="35"/>
      <c r="E16" s="35"/>
      <c r="F16" s="35"/>
      <c r="G16" s="43">
        <v>1066</v>
      </c>
      <c r="H16" s="41">
        <v>1200</v>
      </c>
    </row>
    <row r="17" spans="1:8" ht="17.25" customHeight="1" x14ac:dyDescent="0.2">
      <c r="A17" s="44" t="s">
        <v>85</v>
      </c>
      <c r="B17" s="35"/>
      <c r="C17" s="35"/>
      <c r="D17" s="35"/>
      <c r="E17" s="35"/>
      <c r="F17" s="35"/>
      <c r="G17" s="43">
        <v>1500</v>
      </c>
      <c r="H17" s="41">
        <v>1243.24</v>
      </c>
    </row>
    <row r="18" spans="1:8" ht="17.25" customHeight="1" x14ac:dyDescent="0.2">
      <c r="A18" s="44" t="s">
        <v>78</v>
      </c>
      <c r="B18" s="35"/>
      <c r="C18" s="35"/>
      <c r="D18" s="35"/>
      <c r="E18" s="35"/>
      <c r="F18" s="35"/>
      <c r="G18" s="43">
        <v>2940.57</v>
      </c>
      <c r="H18" s="41">
        <v>2068.84</v>
      </c>
    </row>
    <row r="19" spans="1:8" ht="17.25" customHeight="1" x14ac:dyDescent="0.2">
      <c r="A19" s="44" t="s">
        <v>89</v>
      </c>
      <c r="B19" s="35"/>
      <c r="C19" s="35"/>
      <c r="D19" s="35"/>
      <c r="E19" s="35"/>
      <c r="F19" s="35"/>
      <c r="G19" s="43"/>
      <c r="H19" s="41"/>
    </row>
    <row r="20" spans="1:8" ht="17.25" customHeight="1" x14ac:dyDescent="0.25">
      <c r="A20" s="45" t="s">
        <v>67</v>
      </c>
      <c r="B20" s="38"/>
      <c r="C20" s="38"/>
      <c r="D20" s="38"/>
      <c r="E20" s="38"/>
      <c r="F20" s="38"/>
      <c r="G20" s="46">
        <f>SUM(G9:G19)</f>
        <v>216221.35</v>
      </c>
      <c r="H20" s="47">
        <f>SUM(H9:H19)</f>
        <v>204293.84999999998</v>
      </c>
    </row>
    <row r="21" spans="1:8" ht="12.75" customHeight="1" x14ac:dyDescent="0.25">
      <c r="A21" s="44"/>
      <c r="B21" s="35"/>
      <c r="C21" s="35"/>
      <c r="D21" s="35"/>
      <c r="E21" s="35"/>
      <c r="F21" s="35"/>
      <c r="G21" s="43"/>
      <c r="H21" s="48"/>
    </row>
    <row r="22" spans="1:8" ht="14.25" customHeight="1" x14ac:dyDescent="0.25">
      <c r="A22" s="39" t="s">
        <v>68</v>
      </c>
      <c r="B22" s="35"/>
      <c r="C22" s="35"/>
      <c r="D22" s="35"/>
      <c r="E22" s="35"/>
      <c r="F22" s="35"/>
      <c r="G22" s="43"/>
      <c r="H22" s="41"/>
    </row>
    <row r="23" spans="1:8" ht="14.25" customHeight="1" x14ac:dyDescent="0.25">
      <c r="A23" s="39"/>
      <c r="B23" s="35"/>
      <c r="C23" s="35"/>
      <c r="D23" s="35"/>
      <c r="E23" s="35"/>
      <c r="F23" s="35"/>
      <c r="G23" s="43"/>
      <c r="H23" s="41"/>
    </row>
    <row r="24" spans="1:8" ht="12" customHeight="1" x14ac:dyDescent="0.2">
      <c r="A24" s="44" t="s">
        <v>94</v>
      </c>
      <c r="B24" s="35"/>
      <c r="C24" s="35"/>
      <c r="D24" s="35"/>
      <c r="E24" s="35"/>
      <c r="F24" s="35"/>
      <c r="G24" s="43">
        <v>78.08</v>
      </c>
      <c r="H24" s="41">
        <v>78.08</v>
      </c>
    </row>
    <row r="25" spans="1:8" ht="14.25" x14ac:dyDescent="0.2">
      <c r="A25" s="44" t="s">
        <v>95</v>
      </c>
      <c r="B25" s="35"/>
      <c r="C25" s="35"/>
      <c r="D25" s="35"/>
      <c r="E25" s="35"/>
      <c r="F25" s="35"/>
      <c r="G25" s="43">
        <v>1213.21</v>
      </c>
      <c r="H25" s="49">
        <v>972.31</v>
      </c>
    </row>
    <row r="26" spans="1:8" ht="14.25" x14ac:dyDescent="0.2">
      <c r="A26" s="44"/>
      <c r="B26" s="35"/>
      <c r="C26" s="35"/>
      <c r="D26" s="35"/>
      <c r="E26" s="35"/>
      <c r="F26" s="35"/>
      <c r="G26" s="43"/>
      <c r="H26" s="41"/>
    </row>
    <row r="27" spans="1:8" ht="15" x14ac:dyDescent="0.25">
      <c r="A27" s="45" t="s">
        <v>69</v>
      </c>
      <c r="B27" s="38"/>
      <c r="C27" s="38"/>
      <c r="D27" s="38"/>
      <c r="E27" s="38"/>
      <c r="F27" s="38"/>
      <c r="G27" s="46">
        <f>SUM(G21:G25)</f>
        <v>1291.29</v>
      </c>
      <c r="H27" s="47">
        <f>SUM(H25:H26)</f>
        <v>972.31</v>
      </c>
    </row>
    <row r="28" spans="1:8" ht="14.25" x14ac:dyDescent="0.2">
      <c r="A28" s="44"/>
      <c r="B28" s="35"/>
      <c r="C28" s="35"/>
      <c r="D28" s="35"/>
      <c r="E28" s="35"/>
      <c r="F28" s="35"/>
      <c r="G28" s="43"/>
      <c r="H28" s="41"/>
    </row>
    <row r="29" spans="1:8" ht="15" x14ac:dyDescent="0.25">
      <c r="A29" s="39" t="s">
        <v>71</v>
      </c>
      <c r="B29" s="35"/>
      <c r="C29" s="35"/>
      <c r="D29" s="35"/>
      <c r="E29" s="35"/>
      <c r="F29" s="35"/>
      <c r="G29" s="43"/>
      <c r="H29" s="41"/>
    </row>
    <row r="30" spans="1:8" ht="15" x14ac:dyDescent="0.25">
      <c r="A30" s="39"/>
      <c r="B30" s="35"/>
      <c r="C30" s="35"/>
      <c r="D30" s="35"/>
      <c r="E30" s="35"/>
      <c r="F30" s="35"/>
      <c r="G30" s="43"/>
      <c r="H30" s="41"/>
    </row>
    <row r="31" spans="1:8" ht="14.25" x14ac:dyDescent="0.2">
      <c r="A31" s="44" t="s">
        <v>66</v>
      </c>
      <c r="B31" s="35"/>
      <c r="C31" s="35"/>
      <c r="D31" s="35"/>
      <c r="E31" s="35"/>
      <c r="F31" s="35"/>
      <c r="G31" s="43">
        <v>9132.24</v>
      </c>
      <c r="H31" s="49">
        <v>5282.62</v>
      </c>
    </row>
    <row r="32" spans="1:8" ht="14.25" x14ac:dyDescent="0.2">
      <c r="A32" s="44" t="s">
        <v>97</v>
      </c>
      <c r="B32" s="35"/>
      <c r="C32" s="35"/>
      <c r="D32" s="35"/>
      <c r="E32" s="35"/>
      <c r="F32" s="35"/>
      <c r="G32" s="43"/>
      <c r="H32" s="41"/>
    </row>
    <row r="33" spans="1:8" ht="14.25" x14ac:dyDescent="0.2">
      <c r="A33" s="44"/>
      <c r="B33" s="35"/>
      <c r="C33" s="35"/>
      <c r="D33" s="35"/>
      <c r="E33" s="35"/>
      <c r="F33" s="35"/>
      <c r="G33" s="43"/>
      <c r="H33" s="41"/>
    </row>
    <row r="34" spans="1:8" ht="15" x14ac:dyDescent="0.25">
      <c r="A34" s="45" t="s">
        <v>72</v>
      </c>
      <c r="B34" s="38"/>
      <c r="C34" s="38"/>
      <c r="D34" s="38"/>
      <c r="E34" s="38"/>
      <c r="F34" s="38"/>
      <c r="G34" s="46">
        <f>SUM(G28:G32)</f>
        <v>9132.24</v>
      </c>
      <c r="H34" s="47">
        <f>SUM(H31:H32)</f>
        <v>5282.62</v>
      </c>
    </row>
    <row r="35" spans="1:8" ht="15" x14ac:dyDescent="0.25">
      <c r="A35" s="39"/>
      <c r="B35" s="35"/>
      <c r="C35" s="35"/>
      <c r="D35" s="35"/>
      <c r="E35" s="35"/>
      <c r="F35" s="35"/>
      <c r="G35" s="43"/>
      <c r="H35" s="41"/>
    </row>
    <row r="36" spans="1:8" ht="14.25" x14ac:dyDescent="0.2">
      <c r="A36" s="44"/>
      <c r="B36" s="35"/>
      <c r="C36" s="35"/>
      <c r="D36" s="35"/>
      <c r="E36" s="35"/>
      <c r="F36" s="35"/>
      <c r="G36" s="43"/>
      <c r="H36" s="41"/>
    </row>
    <row r="37" spans="1:8" ht="15" x14ac:dyDescent="0.25">
      <c r="A37" s="50" t="s">
        <v>70</v>
      </c>
      <c r="B37" s="35"/>
      <c r="C37" s="35"/>
      <c r="D37" s="35"/>
      <c r="E37" s="35"/>
      <c r="F37" s="35"/>
      <c r="G37" s="51">
        <f>SUM(G34,G27,G20)</f>
        <v>226644.88</v>
      </c>
      <c r="H37" s="48">
        <f>SUM(H20+H27+H34)</f>
        <v>210548.77999999997</v>
      </c>
    </row>
    <row r="38" spans="1:8" ht="15" x14ac:dyDescent="0.25">
      <c r="A38" s="50"/>
      <c r="B38" s="35"/>
      <c r="C38" s="35"/>
      <c r="D38" s="35"/>
      <c r="E38" s="35"/>
      <c r="F38" s="35"/>
      <c r="G38" s="51"/>
      <c r="H38" s="41"/>
    </row>
    <row r="39" spans="1:8" ht="15" x14ac:dyDescent="0.25">
      <c r="A39" s="50" t="s">
        <v>98</v>
      </c>
      <c r="B39" s="35"/>
      <c r="C39" s="35"/>
      <c r="D39" s="35"/>
      <c r="E39" s="35"/>
      <c r="F39" s="35"/>
      <c r="G39" s="51">
        <f>SUM('CONTO ECONOMICO PROVENTI'!G29-'conto economico costi'!G37)</f>
        <v>-12894.140000000014</v>
      </c>
      <c r="H39" s="48">
        <f>SUM('CONTO ECONOMICO PROVENTI'!H29-'conto economico costi'!H37)</f>
        <v>20105.910000000003</v>
      </c>
    </row>
    <row r="40" spans="1:8" ht="14.25" x14ac:dyDescent="0.2">
      <c r="A40" s="52"/>
      <c r="B40" s="53"/>
      <c r="C40" s="53"/>
      <c r="D40" s="53"/>
      <c r="E40" s="53"/>
      <c r="F40" s="53"/>
      <c r="G40" s="54"/>
      <c r="H40" s="54"/>
    </row>
    <row r="50" spans="7:7" x14ac:dyDescent="0.2">
      <c r="G50" t="s">
        <v>101</v>
      </c>
    </row>
  </sheetData>
  <phoneticPr fontId="5" type="noConversion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A9FC-BFA7-441A-8A86-0EDB43869D4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Situazione amministrativa</vt:lpstr>
      <vt:lpstr>STATO PATRIMONIALE PASSIVO</vt:lpstr>
      <vt:lpstr>STATO PATRIMONIALE ATTIVO</vt:lpstr>
      <vt:lpstr>CONTO ECONOMICO PROVENTI</vt:lpstr>
      <vt:lpstr>conto economico costi</vt:lpstr>
      <vt:lpstr>Foglio1</vt:lpstr>
      <vt:lpstr>'Situazione amministrativa'!Area_stampa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MINISTERO DEL TESORO</dc:creator>
  <cp:lastModifiedBy>Alberto Mion</cp:lastModifiedBy>
  <cp:lastPrinted>2023-04-19T09:57:31Z</cp:lastPrinted>
  <dcterms:created xsi:type="dcterms:W3CDTF">2001-01-05T08:59:26Z</dcterms:created>
  <dcterms:modified xsi:type="dcterms:W3CDTF">2024-05-10T16:13:18Z</dcterms:modified>
</cp:coreProperties>
</file>